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5CF256DE-E0C2-4A98-8041-0959A8361D7A}" xr6:coauthVersionLast="47" xr6:coauthVersionMax="47" xr10:uidLastSave="{00000000-0000-0000-0000-000000000000}"/>
  <bookViews>
    <workbookView xWindow="-120" yWindow="-120" windowWidth="29040" windowHeight="158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'!$A$1:$R$110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4" l="1"/>
  <c r="Q18" i="4"/>
  <c r="Q28" i="4"/>
  <c r="Q38" i="4"/>
  <c r="Q46" i="4"/>
  <c r="Q54" i="4"/>
  <c r="Q20" i="4"/>
  <c r="Q21" i="4"/>
  <c r="Q22" i="4"/>
  <c r="Q23" i="4"/>
  <c r="Q24" i="4"/>
  <c r="Q25" i="4"/>
  <c r="Q26" i="4"/>
  <c r="Q27" i="4"/>
  <c r="Q19" i="4"/>
  <c r="Q76" i="4"/>
  <c r="J38" i="4"/>
  <c r="J46" i="4"/>
  <c r="J64" i="4"/>
  <c r="J69" i="4"/>
  <c r="J72" i="4"/>
  <c r="J77" i="4"/>
  <c r="J78" i="4"/>
  <c r="J81" i="4"/>
  <c r="J84" i="4"/>
  <c r="Q29" i="4"/>
  <c r="Q30" i="4"/>
  <c r="Q31" i="4"/>
  <c r="Q32" i="4"/>
  <c r="Q33" i="4"/>
  <c r="Q34" i="4"/>
  <c r="Q36" i="4"/>
  <c r="Q37" i="4"/>
  <c r="Q35" i="4"/>
  <c r="Q56" i="4"/>
  <c r="Q57" i="4"/>
  <c r="Q58" i="4"/>
  <c r="Q59" i="4"/>
  <c r="Q60" i="4"/>
  <c r="Q61" i="4"/>
  <c r="Q62" i="4"/>
  <c r="Q63" i="4"/>
  <c r="Q55" i="4"/>
  <c r="J54" i="4"/>
  <c r="J28" i="4"/>
  <c r="Q13" i="4"/>
  <c r="Q14" i="4"/>
  <c r="Q15" i="4"/>
  <c r="Q16" i="4"/>
  <c r="Q17" i="4"/>
  <c r="I84" i="4" l="1"/>
  <c r="I81" i="4"/>
  <c r="I86" i="4" s="1"/>
  <c r="I78" i="4"/>
  <c r="I72" i="4"/>
  <c r="I69" i="4"/>
  <c r="I64" i="4"/>
  <c r="I54" i="4"/>
  <c r="I46" i="4"/>
  <c r="I38" i="4"/>
  <c r="I28" i="4"/>
  <c r="D72" i="4"/>
  <c r="E72" i="4"/>
  <c r="F72" i="4"/>
  <c r="G72" i="4"/>
  <c r="H72" i="4"/>
  <c r="C72" i="4"/>
  <c r="D69" i="4"/>
  <c r="E69" i="4"/>
  <c r="F69" i="4"/>
  <c r="G69" i="4"/>
  <c r="H69" i="4"/>
  <c r="C69" i="4"/>
  <c r="E54" i="4"/>
  <c r="F54" i="4"/>
  <c r="G54" i="4"/>
  <c r="H54" i="4"/>
  <c r="D54" i="4"/>
  <c r="C54" i="4"/>
  <c r="D78" i="4"/>
  <c r="E78" i="4"/>
  <c r="F78" i="4"/>
  <c r="G78" i="4"/>
  <c r="H78" i="4"/>
  <c r="C78" i="4"/>
  <c r="D81" i="4"/>
  <c r="E81" i="4"/>
  <c r="E86" i="4" s="1"/>
  <c r="F81" i="4"/>
  <c r="G81" i="4"/>
  <c r="H81" i="4"/>
  <c r="C81" i="4"/>
  <c r="D84" i="4"/>
  <c r="E84" i="4"/>
  <c r="F84" i="4"/>
  <c r="G84" i="4"/>
  <c r="G86" i="4" s="1"/>
  <c r="H84" i="4"/>
  <c r="C84" i="4"/>
  <c r="D38" i="4"/>
  <c r="E38" i="4"/>
  <c r="F38" i="4"/>
  <c r="G38" i="4"/>
  <c r="H38" i="4"/>
  <c r="C38" i="4"/>
  <c r="D46" i="4"/>
  <c r="E46" i="4"/>
  <c r="F46" i="4"/>
  <c r="G46" i="4"/>
  <c r="H46" i="4"/>
  <c r="C46" i="4"/>
  <c r="D64" i="4"/>
  <c r="E64" i="4"/>
  <c r="F64" i="4"/>
  <c r="G64" i="4"/>
  <c r="H64" i="4"/>
  <c r="C64" i="4"/>
  <c r="E28" i="4"/>
  <c r="F28" i="4"/>
  <c r="G28" i="4"/>
  <c r="H28" i="4"/>
  <c r="D28" i="4"/>
  <c r="C2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C18" i="4"/>
  <c r="I12" i="4"/>
  <c r="J12" i="4"/>
  <c r="K12" i="4"/>
  <c r="K11" i="4" s="1"/>
  <c r="K76" i="4" s="1"/>
  <c r="L12" i="4"/>
  <c r="L11" i="4" s="1"/>
  <c r="L76" i="4" s="1"/>
  <c r="M12" i="4"/>
  <c r="N12" i="4"/>
  <c r="O12" i="4"/>
  <c r="O11" i="4" s="1"/>
  <c r="O76" i="4" s="1"/>
  <c r="P12" i="4"/>
  <c r="P11" i="4" s="1"/>
  <c r="P76" i="4" s="1"/>
  <c r="H12" i="4"/>
  <c r="G12" i="4"/>
  <c r="F12" i="4"/>
  <c r="E12" i="4"/>
  <c r="D12" i="4"/>
  <c r="C12" i="4"/>
  <c r="Q39" i="4"/>
  <c r="Q40" i="4"/>
  <c r="Q41" i="4"/>
  <c r="Q42" i="4"/>
  <c r="Q43" i="4"/>
  <c r="Q44" i="4"/>
  <c r="Q45" i="4"/>
  <c r="Q47" i="4"/>
  <c r="Q48" i="4"/>
  <c r="Q49" i="4"/>
  <c r="Q50" i="4"/>
  <c r="Q51" i="4"/>
  <c r="Q52" i="4"/>
  <c r="Q53" i="4"/>
  <c r="Q65" i="4"/>
  <c r="Q66" i="4"/>
  <c r="Q67" i="4"/>
  <c r="Q68" i="4"/>
  <c r="Q70" i="4"/>
  <c r="Q71" i="4"/>
  <c r="Q73" i="4"/>
  <c r="Q74" i="4"/>
  <c r="Q75" i="4"/>
  <c r="Q79" i="4"/>
  <c r="Q80" i="4"/>
  <c r="Q82" i="4"/>
  <c r="Q83" i="4"/>
  <c r="Q85" i="4"/>
  <c r="Q87" i="4"/>
  <c r="P86" i="4"/>
  <c r="O86" i="4"/>
  <c r="N86" i="4"/>
  <c r="M86" i="4"/>
  <c r="L86" i="4"/>
  <c r="K86" i="4"/>
  <c r="J86" i="4"/>
  <c r="F86" i="4"/>
  <c r="C11" i="4" l="1"/>
  <c r="C76" i="4" s="1"/>
  <c r="M11" i="4"/>
  <c r="M76" i="4" s="1"/>
  <c r="Q84" i="4"/>
  <c r="F77" i="4"/>
  <c r="Q69" i="4"/>
  <c r="I77" i="4"/>
  <c r="H11" i="4"/>
  <c r="H76" i="4" s="1"/>
  <c r="E11" i="4"/>
  <c r="E76" i="4" s="1"/>
  <c r="E88" i="4" s="1"/>
  <c r="I11" i="4"/>
  <c r="H77" i="4"/>
  <c r="G77" i="4"/>
  <c r="F11" i="4"/>
  <c r="F76" i="4" s="1"/>
  <c r="F88" i="4" s="1"/>
  <c r="G11" i="4"/>
  <c r="G76" i="4" s="1"/>
  <c r="G88" i="4" s="1"/>
  <c r="Q72" i="4"/>
  <c r="D77" i="4"/>
  <c r="N11" i="4"/>
  <c r="N76" i="4" s="1"/>
  <c r="J11" i="4"/>
  <c r="C77" i="4"/>
  <c r="E77" i="4"/>
  <c r="C88" i="4"/>
  <c r="Q64" i="4"/>
  <c r="Q81" i="4"/>
  <c r="C86" i="4"/>
  <c r="Q78" i="4"/>
  <c r="D11" i="4"/>
  <c r="D76" i="4" s="1"/>
  <c r="D88" i="4" s="1"/>
  <c r="D86" i="4"/>
  <c r="H86" i="4"/>
  <c r="Q86" i="4" s="1"/>
  <c r="N88" i="4"/>
  <c r="P88" i="4"/>
  <c r="K88" i="4"/>
  <c r="O88" i="4"/>
  <c r="L88" i="4"/>
  <c r="M88" i="4"/>
  <c r="Q77" i="4" l="1"/>
  <c r="J76" i="4"/>
  <c r="J88" i="4" s="1"/>
  <c r="I76" i="4"/>
  <c r="I88" i="4" s="1"/>
  <c r="Q11" i="4"/>
  <c r="H88" i="4"/>
  <c r="Q88" i="4" l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<sst xmlns="http://schemas.openxmlformats.org/spreadsheetml/2006/main" count="116" uniqueCount="116">
  <si>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</si>
  <si>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</si>
  <si>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</si>
  <si>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</si>
  <si>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</si>
  <si>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</si>
  <si>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</si>
  <si>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</si>
  <si>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</si>
  <si>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</si>
  <si>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</si>
  <si>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</si>
  <si>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</si>
  <si>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</si>
  <si>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</si>
  <si>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</si>
  <si>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</si>
  <si>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</si>
  <si>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</si>
  <si>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</si>
  <si>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</si>
  <si>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</si>
  <si>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</si>
  <si>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</si>
  <si>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</si>
  <si>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</si>
  <si>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</si>
  <si>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</si>
  <si>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</si>
  <si>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</si>
  <si>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</si>
  <si>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</si>
  <si>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</si>
  <si>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</si>
  <si>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</si>
  <si>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</si>
  <si>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</si>
  <si>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</si>
  <si>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</si>
  <si>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</si>
  <si>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</si>
  <si>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</si>
  <si>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</si>
  <si>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</si>
  <si>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</si>
  <si>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</si>
  <si>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</si>
  <si>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</si>
  <si>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</si>
  <si>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</si>
  <si>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</si>
  <si>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</si>
  <si>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</si>
  <si>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</si>
  <si>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</si>
  <si>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</si>
  <si>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</si>
  <si>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</si>
  <si>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</si>
  <si>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</si>
  <si>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</si>
  <si>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</si>
  <si>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</si>
  <si>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</si>
  <si>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</si>
  <si>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</si>
  <si>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</si>
  <si>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</si>
  <si>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</si>
  <si>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</si>
  <si>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</si>
  <si>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</si>
  <si>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</si>
  <si>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</si>
  <si>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</si>
  <si>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</si>
  <si>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</si>
  <si>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</si>
  <si>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</si>
  <si>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</si>
  <si>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</si>
  <si>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</si>
  <si>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</si>
  <si>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</si>
  <si>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</si>
  <si>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</si>
  <si>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</si>
  <si>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</si>
  <si>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</si>
  <si>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</si>
  <si>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</si>
  <si>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</si>
  <si>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</si>
  <si>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</si>
  <si>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</si>
  <si>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</si>
  <si>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</si>
  <si>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</si>
  <si>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</si>
  <si>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</si>
  <si>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</si>
  <si>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</si>
  <si>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</si>
  <si>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</si>
  <si>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</si>
  <si>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Encargado del Depto. De Contabilidad</t>
  </si>
  <si>
    <t>JUAN CESARIO SALA ROSARIO</t>
  </si>
  <si>
    <t>WAGNER R. GOMERA AQUINO</t>
  </si>
  <si>
    <t>Encargado del Depto. Financiero</t>
  </si>
  <si>
    <t xml:space="preserve"> REYNALDO JAVIER</t>
  </si>
  <si>
    <t>APROBADO POR:</t>
  </si>
  <si>
    <t>REVISADO POR:</t>
  </si>
  <si>
    <t>PREPARADO POR:</t>
  </si>
  <si>
    <t>Ejecución de Gastos y Aplicaciones Financieras 2023</t>
  </si>
  <si>
    <t>Fecha de registro: hasta el [30] de [JUNIO] del [2023]</t>
  </si>
  <si>
    <t>Fecha de imputación: hasta el [01] de [JUNIO]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</si>
</sst>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13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4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wrapText="1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2" borderId="2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0" fillId="0" borderId="22" xfId="0" applyNumberFormat="1" applyBorder="1" applyAlignment="1">
      <alignment horizontal="right"/>
    </xf>
    <xf numFmtId="4" fontId="13" fillId="0" borderId="23" xfId="0" applyNumberFormat="1" applyFont="1" applyBorder="1" applyAlignment="1">
      <alignment horizontal="left" vertical="center" wrapText="1" indent="2"/>
    </xf>
    <xf numFmtId="4" fontId="13" fillId="0" borderId="0" xfId="0" applyNumberFormat="1" applyFont="1" applyBorder="1" applyAlignment="1">
      <alignment horizontal="right" wrapText="1"/>
    </xf>
    <xf numFmtId="4" fontId="12" fillId="0" borderId="0" xfId="0" applyNumberFormat="1" applyFont="1" applyBorder="1" applyAlignment="1">
      <alignment horizontal="right"/>
    </xf>
    <xf numFmtId="4" fontId="0" fillId="0" borderId="24" xfId="0" applyNumberFormat="1" applyBorder="1" applyAlignment="1">
      <alignment horizontal="right"/>
    </xf>
    <xf numFmtId="4" fontId="13" fillId="0" borderId="25" xfId="0" applyNumberFormat="1" applyFont="1" applyBorder="1" applyAlignment="1">
      <alignment horizontal="left" vertical="center" wrapText="1" indent="2"/>
    </xf>
    <xf numFmtId="4" fontId="13" fillId="0" borderId="0" xfId="0" applyNumberFormat="1" applyFont="1" applyBorder="1" applyAlignment="1">
      <alignment horizontal="right" vertical="center"/>
    </xf>
    <xf numFmtId="4" fontId="13" fillId="0" borderId="0" xfId="1" applyNumberFormat="1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/>
    </xf>
    <xf numFmtId="4" fontId="11" fillId="2" borderId="23" xfId="0" applyNumberFormat="1" applyFont="1" applyFill="1" applyBorder="1" applyAlignment="1">
      <alignment horizontal="left" vertical="center" wrapText="1"/>
    </xf>
    <xf numFmtId="4" fontId="11" fillId="2" borderId="24" xfId="0" applyNumberFormat="1" applyFont="1" applyFill="1" applyBorder="1" applyAlignment="1">
      <alignment horizontal="right" vertical="center" wrapText="1"/>
    </xf>
    <xf numFmtId="4" fontId="13" fillId="0" borderId="22" xfId="0" applyNumberFormat="1" applyFont="1" applyBorder="1" applyAlignment="1">
      <alignment horizontal="right" vertical="center"/>
    </xf>
    <xf numFmtId="4" fontId="12" fillId="0" borderId="23" xfId="0" applyNumberFormat="1" applyFont="1" applyBorder="1" applyAlignment="1">
      <alignment horizontal="left" vertical="center" wrapText="1" indent="2"/>
    </xf>
    <xf numFmtId="4" fontId="11" fillId="0" borderId="23" xfId="0" applyNumberFormat="1" applyFont="1" applyBorder="1" applyAlignment="1">
      <alignment horizontal="left" vertical="center" wrapText="1"/>
    </xf>
    <xf numFmtId="4" fontId="12" fillId="0" borderId="23" xfId="0" applyNumberFormat="1" applyFont="1" applyBorder="1"/>
    <xf numFmtId="4" fontId="11" fillId="3" borderId="26" xfId="0" applyNumberFormat="1" applyFont="1" applyFill="1" applyBorder="1" applyAlignment="1">
      <alignment horizontal="left" vertical="center" wrapText="1"/>
    </xf>
    <xf numFmtId="4" fontId="11" fillId="3" borderId="27" xfId="0" applyNumberFormat="1" applyFont="1" applyFill="1" applyBorder="1" applyAlignment="1">
      <alignment horizontal="right" vertical="center" wrapText="1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11" fillId="4" borderId="30" xfId="0" applyNumberFormat="1" applyFont="1" applyFill="1" applyBorder="1" applyAlignment="1">
      <alignment horizontal="right" vertical="center"/>
    </xf>
    <xf numFmtId="43" fontId="13" fillId="0" borderId="1" xfId="1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886869</xdr:colOff>
      <xdr:row>0</xdr:row>
      <xdr:rowOff>91628</xdr:rowOff>
    </xdr:from>
    <xdr:to>
      <xdr:col>5</xdr:col>
      <xdr:colOff>187762</xdr:colOff>
      <xdr:row>3</xdr:row>
      <xdr:rowOff>128139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4782594" y="91628"/>
          <a:ext cx="1234468" cy="9413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205895</xdr:colOff>
      <xdr:row>5</xdr:row>
      <xdr:rowOff>7045</xdr:rowOff>
    </xdr:from>
    <xdr:to>
      <xdr:col>4</xdr:col>
      <xdr:colOff>371474</xdr:colOff>
      <xdr:row>5</xdr:row>
      <xdr:rowOff>9525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3492020" y="1626295"/>
          <a:ext cx="1251429" cy="248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B2:R126"/>
  <sheetViews>
    <sheetView showGridLines="0" tabSelected="1" view="pageBreakPreview" zoomScale="48" zoomScaleNormal="48" zoomScaleSheetLayoutView="48" workbookViewId="0">
      <selection activeCell="R87" sqref="R87"/>
    </sheetView>
  </sheetViews>
  <sheetFormatPr baseColWidth="10" defaultColWidth="9.140625" defaultRowHeight="15" x14ac:dyDescent="0.25"/>
  <cols>
    <col min="2" max="2" width="32.7109375" style="1" customWidth="1"/>
    <col min="3" max="3" width="16.5703125" style="1" customWidth="1"/>
    <col min="4" max="4" width="16.28515625" style="1" customWidth="1"/>
    <col min="5" max="5" width="12.7109375" style="1" bestFit="1" customWidth="1"/>
    <col min="6" max="8" width="12.7109375" style="1" customWidth="1"/>
    <col min="9" max="10" width="12.7109375" style="1" bestFit="1" customWidth="1"/>
    <col min="11" max="11" width="6.5703125" style="1" hidden="1" customWidth="1"/>
    <col min="12" max="12" width="9.140625" style="1" hidden="1" customWidth="1"/>
    <col min="13" max="13" width="13.7109375" style="1" hidden="1" customWidth="1"/>
    <col min="14" max="14" width="10" style="2" hidden="1" customWidth="1"/>
    <col min="15" max="15" width="13" style="1" hidden="1" customWidth="1"/>
    <col min="16" max="16" width="12.28515625" style="1" hidden="1" customWidth="1"/>
    <col min="17" max="17" width="12.7109375" bestFit="1" customWidth="1"/>
    <col min="18" max="18" width="13.7109375" bestFit="1" customWidth="1"/>
  </cols>
  <sheetData>
    <row r="2" spans="2:18" ht="18.75" customHeight="1" x14ac:dyDescent="0.25">
      <c r="E2" s="7"/>
      <c r="F2" s="104"/>
      <c r="G2" s="104"/>
      <c r="H2" s="104"/>
      <c r="I2" s="104"/>
      <c r="J2" s="104"/>
      <c r="K2" s="7"/>
      <c r="L2" s="7"/>
      <c r="M2" s="7"/>
      <c r="N2" s="7"/>
      <c r="O2" s="7"/>
      <c r="P2" s="7"/>
    </row>
    <row r="3" spans="2:18" ht="37.5" customHeight="1" x14ac:dyDescent="0.25">
      <c r="E3" s="7"/>
      <c r="F3" s="104"/>
      <c r="G3" s="104"/>
      <c r="H3" s="104"/>
      <c r="I3" s="104"/>
      <c r="J3" s="104"/>
      <c r="K3" s="7"/>
      <c r="L3" s="7"/>
      <c r="M3" s="7"/>
      <c r="N3" s="7"/>
      <c r="O3" s="7"/>
      <c r="P3" s="7"/>
    </row>
    <row r="4" spans="2:18" ht="37.5" customHeight="1" x14ac:dyDescent="0.25">
      <c r="B4" s="102" t="s">
        <v>99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2:18" ht="18.75" customHeight="1" x14ac:dyDescent="0.25">
      <c r="B5" s="103" t="s">
        <v>100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2:18" ht="20.25" customHeight="1" x14ac:dyDescent="0.25">
      <c r="B6" s="112" t="s">
        <v>101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7" spans="2:18" ht="18.75" customHeight="1" x14ac:dyDescent="0.25"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9"/>
    </row>
    <row r="8" spans="2:18" ht="20.25" customHeight="1" x14ac:dyDescent="0.25">
      <c r="B8" s="105" t="s">
        <v>113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</row>
    <row r="9" spans="2:18" ht="21" thickBot="1" x14ac:dyDescent="0.3">
      <c r="B9" s="110" t="s">
        <v>36</v>
      </c>
      <c r="C9" s="110"/>
      <c r="D9" s="110"/>
      <c r="E9" s="110"/>
      <c r="F9" s="110"/>
      <c r="G9" s="110"/>
      <c r="H9" s="111"/>
      <c r="I9" s="110"/>
      <c r="J9" s="110"/>
      <c r="K9" s="110"/>
      <c r="L9" s="110"/>
      <c r="M9" s="110"/>
      <c r="N9" s="110"/>
      <c r="O9" s="110"/>
      <c r="P9" s="110"/>
      <c r="Q9" s="110"/>
    </row>
    <row r="10" spans="2:18" ht="32.25" thickBot="1" x14ac:dyDescent="0.3">
      <c r="B10" s="17" t="s">
        <v>0</v>
      </c>
      <c r="C10" s="13" t="s">
        <v>102</v>
      </c>
      <c r="D10" s="16" t="s">
        <v>103</v>
      </c>
      <c r="E10" s="16" t="s">
        <v>79</v>
      </c>
      <c r="F10" s="16" t="s">
        <v>80</v>
      </c>
      <c r="G10" s="13" t="s">
        <v>81</v>
      </c>
      <c r="H10" s="16" t="s">
        <v>82</v>
      </c>
      <c r="I10" s="16" t="s">
        <v>83</v>
      </c>
      <c r="J10" s="16" t="s">
        <v>84</v>
      </c>
      <c r="K10" s="14" t="s">
        <v>85</v>
      </c>
      <c r="L10" s="14" t="s">
        <v>86</v>
      </c>
      <c r="M10" s="14" t="s">
        <v>87</v>
      </c>
      <c r="N10" s="14" t="s">
        <v>88</v>
      </c>
      <c r="O10" s="14" t="s">
        <v>89</v>
      </c>
      <c r="P10" s="14" t="s">
        <v>90</v>
      </c>
      <c r="Q10" s="15" t="s">
        <v>97</v>
      </c>
    </row>
    <row r="11" spans="2:18" ht="21.75" customHeight="1" thickBot="1" x14ac:dyDescent="0.3">
      <c r="B11" s="18" t="s">
        <v>1</v>
      </c>
      <c r="C11" s="21">
        <f t="shared" ref="C11:H11" si="0">+C12+C18+C28+C38+C46+C54+C64+C69+C72</f>
        <v>190167111</v>
      </c>
      <c r="D11" s="21">
        <f t="shared" si="0"/>
        <v>192498111</v>
      </c>
      <c r="E11" s="21">
        <f t="shared" si="0"/>
        <v>11744520.720000001</v>
      </c>
      <c r="F11" s="21">
        <f t="shared" si="0"/>
        <v>11822640.909999998</v>
      </c>
      <c r="G11" s="75">
        <f t="shared" si="0"/>
        <v>13524666.949999999</v>
      </c>
      <c r="H11" s="21">
        <f t="shared" si="0"/>
        <v>13864548.02</v>
      </c>
      <c r="I11" s="21">
        <f t="shared" ref="I11:P11" si="1">+I12+I18+I28+I38+I46+I54+I64+I69+I72</f>
        <v>18150755.780000001</v>
      </c>
      <c r="J11" s="21">
        <f t="shared" si="1"/>
        <v>16152722.770000001</v>
      </c>
      <c r="K11" s="75">
        <f t="shared" si="1"/>
        <v>0</v>
      </c>
      <c r="L11" s="75">
        <f t="shared" si="1"/>
        <v>0</v>
      </c>
      <c r="M11" s="75">
        <f t="shared" si="1"/>
        <v>0</v>
      </c>
      <c r="N11" s="75">
        <f t="shared" si="1"/>
        <v>0</v>
      </c>
      <c r="O11" s="75">
        <f t="shared" si="1"/>
        <v>0</v>
      </c>
      <c r="P11" s="75">
        <f t="shared" si="1"/>
        <v>0</v>
      </c>
      <c r="Q11" s="21">
        <f>+E11+F11+G11+H11+I11</f>
        <v>69107132.379999995</v>
      </c>
      <c r="R11" s="1"/>
    </row>
    <row r="12" spans="2:18" ht="26.25" thickBot="1" x14ac:dyDescent="0.3">
      <c r="B12" s="71" t="s">
        <v>2</v>
      </c>
      <c r="C12" s="72">
        <f t="shared" ref="C12:H12" si="2">+C13+C14+C15+C16+C17</f>
        <v>139653828</v>
      </c>
      <c r="D12" s="72">
        <f t="shared" si="2"/>
        <v>144511999.34999999</v>
      </c>
      <c r="E12" s="69">
        <f t="shared" si="2"/>
        <v>10121896.25</v>
      </c>
      <c r="F12" s="67">
        <f t="shared" si="2"/>
        <v>10105741.649999999</v>
      </c>
      <c r="G12" s="68">
        <f t="shared" si="2"/>
        <v>10359208</v>
      </c>
      <c r="H12" s="67">
        <f t="shared" si="2"/>
        <v>10065853.939999999</v>
      </c>
      <c r="I12" s="69">
        <f t="shared" ref="I12:P12" si="3">+I13+I14+I15+I16+I17</f>
        <v>10942312.359999999</v>
      </c>
      <c r="J12" s="67">
        <f t="shared" si="3"/>
        <v>10376953.540000001</v>
      </c>
      <c r="K12" s="67">
        <f t="shared" si="3"/>
        <v>0</v>
      </c>
      <c r="L12" s="67">
        <f t="shared" si="3"/>
        <v>0</v>
      </c>
      <c r="M12" s="67">
        <f t="shared" si="3"/>
        <v>0</v>
      </c>
      <c r="N12" s="67">
        <f t="shared" si="3"/>
        <v>0</v>
      </c>
      <c r="O12" s="67">
        <f t="shared" si="3"/>
        <v>0</v>
      </c>
      <c r="P12" s="67">
        <f t="shared" si="3"/>
        <v>0</v>
      </c>
      <c r="Q12" s="70">
        <f>+E12+F12+G12+H12+I12+J12</f>
        <v>61971965.739999995</v>
      </c>
      <c r="R12" s="1"/>
    </row>
    <row r="13" spans="2:18" x14ac:dyDescent="0.25">
      <c r="B13" s="76" t="s">
        <v>3</v>
      </c>
      <c r="C13" s="22">
        <v>106405741</v>
      </c>
      <c r="D13" s="23">
        <v>111743810.36</v>
      </c>
      <c r="E13" s="24">
        <v>8045916.6299999999</v>
      </c>
      <c r="F13" s="25">
        <v>8031916.6299999999</v>
      </c>
      <c r="G13" s="50">
        <v>8277900.3600000003</v>
      </c>
      <c r="H13" s="26">
        <v>7994936.6299999999</v>
      </c>
      <c r="I13" s="26">
        <v>8775815.3399999999</v>
      </c>
      <c r="J13" s="26">
        <v>8254848.0499999998</v>
      </c>
      <c r="K13" s="77"/>
      <c r="L13" s="77"/>
      <c r="M13" s="77"/>
      <c r="N13" s="78"/>
      <c r="O13" s="77"/>
      <c r="P13" s="77"/>
      <c r="Q13" s="79">
        <f t="shared" ref="Q13:Q16" si="4">+E13+F13+G13+H13+I13+J13</f>
        <v>49381333.640000001</v>
      </c>
      <c r="R13" s="1"/>
    </row>
    <row r="14" spans="2:18" x14ac:dyDescent="0.25">
      <c r="B14" s="80" t="s">
        <v>4</v>
      </c>
      <c r="C14" s="27">
        <v>18516887</v>
      </c>
      <c r="D14" s="28">
        <v>17383533.440000001</v>
      </c>
      <c r="E14" s="29">
        <v>844617.5</v>
      </c>
      <c r="F14" s="28">
        <v>844617.5</v>
      </c>
      <c r="G14" s="51">
        <v>844617.5</v>
      </c>
      <c r="H14" s="29">
        <v>844617.5</v>
      </c>
      <c r="I14" s="29">
        <v>865463.37</v>
      </c>
      <c r="J14" s="29">
        <v>863617.5</v>
      </c>
      <c r="K14" s="77"/>
      <c r="L14" s="77"/>
      <c r="M14" s="77"/>
      <c r="N14" s="81"/>
      <c r="O14" s="78"/>
      <c r="P14" s="82"/>
      <c r="Q14" s="79">
        <f t="shared" si="4"/>
        <v>5107550.87</v>
      </c>
      <c r="R14" s="1"/>
    </row>
    <row r="15" spans="2:18" ht="24" x14ac:dyDescent="0.25">
      <c r="B15" s="80" t="s">
        <v>37</v>
      </c>
      <c r="C15" s="30">
        <v>0</v>
      </c>
      <c r="D15" s="31">
        <v>0</v>
      </c>
      <c r="E15" s="31">
        <v>0</v>
      </c>
      <c r="F15" s="31">
        <v>0</v>
      </c>
      <c r="G15" s="52">
        <v>0</v>
      </c>
      <c r="H15" s="31">
        <v>0</v>
      </c>
      <c r="I15" s="31">
        <v>0</v>
      </c>
      <c r="J15" s="31">
        <v>0</v>
      </c>
      <c r="K15" s="78"/>
      <c r="L15" s="78"/>
      <c r="M15" s="78"/>
      <c r="N15" s="81"/>
      <c r="O15" s="78"/>
      <c r="P15" s="82"/>
      <c r="Q15" s="79">
        <f t="shared" si="4"/>
        <v>0</v>
      </c>
      <c r="R15" s="1"/>
    </row>
    <row r="16" spans="2:18" ht="24" x14ac:dyDescent="0.25">
      <c r="B16" s="80" t="s">
        <v>5</v>
      </c>
      <c r="C16" s="27">
        <v>0</v>
      </c>
      <c r="D16" s="28">
        <v>0</v>
      </c>
      <c r="E16" s="28">
        <v>0</v>
      </c>
      <c r="F16" s="28">
        <v>0</v>
      </c>
      <c r="G16" s="53">
        <v>0</v>
      </c>
      <c r="H16" s="28">
        <v>0</v>
      </c>
      <c r="I16" s="28">
        <v>0</v>
      </c>
      <c r="J16" s="28">
        <v>0</v>
      </c>
      <c r="K16" s="78"/>
      <c r="L16" s="78"/>
      <c r="M16" s="78"/>
      <c r="N16" s="81"/>
      <c r="O16" s="78"/>
      <c r="P16" s="82"/>
      <c r="Q16" s="79">
        <f t="shared" si="4"/>
        <v>0</v>
      </c>
      <c r="R16" s="1"/>
    </row>
    <row r="17" spans="2:18" ht="24.75" thickBot="1" x14ac:dyDescent="0.3">
      <c r="B17" s="84" t="s">
        <v>6</v>
      </c>
      <c r="C17" s="32">
        <v>14731200</v>
      </c>
      <c r="D17" s="33">
        <v>15384655.550000001</v>
      </c>
      <c r="E17" s="34">
        <v>1231362.1200000001</v>
      </c>
      <c r="F17" s="33">
        <v>1229207.52</v>
      </c>
      <c r="G17" s="54">
        <v>1236690.1399999999</v>
      </c>
      <c r="H17" s="34">
        <v>1226299.81</v>
      </c>
      <c r="I17" s="34">
        <v>1301033.6499999999</v>
      </c>
      <c r="J17" s="29">
        <v>1258487.99</v>
      </c>
      <c r="K17" s="85"/>
      <c r="L17" s="86"/>
      <c r="M17" s="86"/>
      <c r="N17" s="87"/>
      <c r="O17" s="85"/>
      <c r="P17" s="88"/>
      <c r="Q17" s="79">
        <f>+E17+F17+G17+H17+I17+J17</f>
        <v>7483081.2300000004</v>
      </c>
      <c r="R17" s="1"/>
    </row>
    <row r="18" spans="2:18" ht="26.25" thickBot="1" x14ac:dyDescent="0.3">
      <c r="B18" s="71" t="s">
        <v>7</v>
      </c>
      <c r="C18" s="72">
        <f>+C19+C20+C21+C22+C23+C24+C25+C26+C27</f>
        <v>23203171</v>
      </c>
      <c r="D18" s="72">
        <f t="shared" ref="D18:P18" si="5">+D19+D20+D21+D22+D23+D24+D25+D26+D27</f>
        <v>25295090</v>
      </c>
      <c r="E18" s="72">
        <f t="shared" si="5"/>
        <v>1222724.47</v>
      </c>
      <c r="F18" s="73">
        <f t="shared" si="5"/>
        <v>1317059.26</v>
      </c>
      <c r="G18" s="72">
        <f>+G19+G20+G21+G22+G23+G24+G25+G26+G27</f>
        <v>1309774.95</v>
      </c>
      <c r="H18" s="69">
        <f>+H19+H20+H21+H22+H23+H24+H25+H26+H27</f>
        <v>1782333.6800000002</v>
      </c>
      <c r="I18" s="69">
        <f t="shared" si="5"/>
        <v>5704541.0800000001</v>
      </c>
      <c r="J18" s="67">
        <f t="shared" si="5"/>
        <v>1684317.33</v>
      </c>
      <c r="K18" s="67">
        <f t="shared" si="5"/>
        <v>0</v>
      </c>
      <c r="L18" s="67">
        <f t="shared" si="5"/>
        <v>0</v>
      </c>
      <c r="M18" s="67">
        <f t="shared" si="5"/>
        <v>0</v>
      </c>
      <c r="N18" s="67">
        <f t="shared" si="5"/>
        <v>0</v>
      </c>
      <c r="O18" s="67">
        <f t="shared" si="5"/>
        <v>0</v>
      </c>
      <c r="P18" s="74">
        <f t="shared" si="5"/>
        <v>0</v>
      </c>
      <c r="Q18" s="70">
        <f>+E18+F18+G18+H18+I18+J18</f>
        <v>13020750.77</v>
      </c>
      <c r="R18" s="1"/>
    </row>
    <row r="19" spans="2:18" x14ac:dyDescent="0.25">
      <c r="B19" s="76" t="s">
        <v>8</v>
      </c>
      <c r="C19" s="35">
        <v>15430215</v>
      </c>
      <c r="D19" s="23">
        <v>16562690</v>
      </c>
      <c r="E19" s="24">
        <v>1222724.47</v>
      </c>
      <c r="F19" s="23">
        <v>1317059.26</v>
      </c>
      <c r="G19" s="55">
        <v>1309144.95</v>
      </c>
      <c r="H19" s="24">
        <v>1370964.86</v>
      </c>
      <c r="I19" s="61">
        <v>1295147.42</v>
      </c>
      <c r="J19" s="24">
        <v>1430453.35</v>
      </c>
      <c r="K19" s="24"/>
      <c r="L19" s="26"/>
      <c r="M19" s="26"/>
      <c r="N19" s="36"/>
      <c r="O19" s="24"/>
      <c r="P19" s="29"/>
      <c r="Q19" s="79">
        <f>+H19+G19+F19+E19+I19+J19</f>
        <v>7945494.3100000005</v>
      </c>
      <c r="R19" s="1"/>
    </row>
    <row r="20" spans="2:18" ht="24" x14ac:dyDescent="0.25">
      <c r="B20" s="80" t="s">
        <v>9</v>
      </c>
      <c r="C20" s="28">
        <v>0</v>
      </c>
      <c r="D20" s="28">
        <v>389900</v>
      </c>
      <c r="E20" s="29">
        <v>0</v>
      </c>
      <c r="F20" s="37">
        <v>0</v>
      </c>
      <c r="G20" s="56">
        <v>0</v>
      </c>
      <c r="H20" s="37">
        <v>0</v>
      </c>
      <c r="I20" s="62">
        <v>0</v>
      </c>
      <c r="J20" s="37">
        <v>167560</v>
      </c>
      <c r="K20" s="37"/>
      <c r="L20" s="37"/>
      <c r="M20" s="37"/>
      <c r="N20" s="37"/>
      <c r="O20" s="29"/>
      <c r="P20" s="29"/>
      <c r="Q20" s="79">
        <f t="shared" ref="Q20:Q27" si="6">+H20+G20+F20+E20+I20+J20</f>
        <v>167560</v>
      </c>
      <c r="R20" s="1"/>
    </row>
    <row r="21" spans="2:18" x14ac:dyDescent="0.25">
      <c r="B21" s="80" t="s">
        <v>10</v>
      </c>
      <c r="C21" s="28">
        <v>200000</v>
      </c>
      <c r="D21" s="28">
        <v>200000</v>
      </c>
      <c r="E21" s="29">
        <v>0</v>
      </c>
      <c r="F21" s="29">
        <v>0</v>
      </c>
      <c r="G21" s="51">
        <v>0</v>
      </c>
      <c r="H21" s="29">
        <v>0</v>
      </c>
      <c r="I21" s="62">
        <v>0</v>
      </c>
      <c r="J21" s="29"/>
      <c r="K21" s="37"/>
      <c r="L21" s="37"/>
      <c r="M21" s="37"/>
      <c r="N21" s="37"/>
      <c r="O21" s="29"/>
      <c r="P21" s="29"/>
      <c r="Q21" s="79">
        <f t="shared" si="6"/>
        <v>0</v>
      </c>
      <c r="R21" s="1"/>
    </row>
    <row r="22" spans="2:18" ht="24" x14ac:dyDescent="0.25">
      <c r="B22" s="80" t="s">
        <v>11</v>
      </c>
      <c r="C22" s="28">
        <v>0</v>
      </c>
      <c r="D22" s="28">
        <v>5700</v>
      </c>
      <c r="E22" s="29">
        <v>0</v>
      </c>
      <c r="F22" s="29">
        <v>0</v>
      </c>
      <c r="G22" s="51">
        <v>630</v>
      </c>
      <c r="H22" s="29">
        <v>693</v>
      </c>
      <c r="I22" s="63">
        <v>1574</v>
      </c>
      <c r="J22" s="31">
        <v>623</v>
      </c>
      <c r="K22" s="31"/>
      <c r="L22" s="38"/>
      <c r="M22" s="37"/>
      <c r="N22" s="37"/>
      <c r="O22" s="29"/>
      <c r="P22" s="29"/>
      <c r="Q22" s="79">
        <f t="shared" si="6"/>
        <v>3520</v>
      </c>
      <c r="R22" s="1"/>
    </row>
    <row r="23" spans="2:18" x14ac:dyDescent="0.25">
      <c r="B23" s="80" t="s">
        <v>12</v>
      </c>
      <c r="C23" s="28">
        <v>1276633</v>
      </c>
      <c r="D23" s="28">
        <v>1139999.98</v>
      </c>
      <c r="E23" s="29">
        <v>0</v>
      </c>
      <c r="F23" s="29">
        <v>0</v>
      </c>
      <c r="G23" s="29">
        <v>0</v>
      </c>
      <c r="H23" s="29">
        <v>222819.82</v>
      </c>
      <c r="I23" s="63">
        <v>29854</v>
      </c>
      <c r="J23" s="31">
        <v>0</v>
      </c>
      <c r="K23" s="31"/>
      <c r="L23" s="39"/>
      <c r="M23" s="39"/>
      <c r="N23" s="28"/>
      <c r="O23" s="29"/>
      <c r="P23" s="29"/>
      <c r="Q23" s="79">
        <f t="shared" si="6"/>
        <v>252673.82</v>
      </c>
      <c r="R23" s="1"/>
    </row>
    <row r="24" spans="2:18" x14ac:dyDescent="0.25">
      <c r="B24" s="80" t="s">
        <v>13</v>
      </c>
      <c r="C24" s="28">
        <v>3652977</v>
      </c>
      <c r="D24" s="28">
        <v>4500000</v>
      </c>
      <c r="E24" s="29">
        <v>0</v>
      </c>
      <c r="F24" s="29">
        <v>0</v>
      </c>
      <c r="G24" s="29">
        <v>0</v>
      </c>
      <c r="H24" s="29">
        <v>0</v>
      </c>
      <c r="I24" s="63">
        <v>4356299</v>
      </c>
      <c r="J24" s="29">
        <v>48745.120000000003</v>
      </c>
      <c r="K24" s="29"/>
      <c r="L24" s="29"/>
      <c r="M24" s="39"/>
      <c r="N24" s="29"/>
      <c r="O24" s="29"/>
      <c r="P24" s="29"/>
      <c r="Q24" s="79">
        <f t="shared" si="6"/>
        <v>4405044.12</v>
      </c>
      <c r="R24" s="1"/>
    </row>
    <row r="25" spans="2:18" ht="48" x14ac:dyDescent="0.25">
      <c r="B25" s="80" t="s">
        <v>14</v>
      </c>
      <c r="C25" s="10">
        <v>1100000</v>
      </c>
      <c r="D25" s="10">
        <v>644300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15269.2</v>
      </c>
      <c r="K25" s="31"/>
      <c r="L25" s="31"/>
      <c r="M25" s="31"/>
      <c r="N25" s="31"/>
      <c r="O25" s="31"/>
      <c r="P25" s="31"/>
      <c r="Q25" s="79">
        <f t="shared" si="6"/>
        <v>15269.2</v>
      </c>
      <c r="R25" s="1"/>
    </row>
    <row r="26" spans="2:18" ht="36" x14ac:dyDescent="0.25">
      <c r="B26" s="80" t="s">
        <v>15</v>
      </c>
      <c r="C26" s="10">
        <v>1443346</v>
      </c>
      <c r="D26" s="10">
        <v>1152500.02</v>
      </c>
      <c r="E26" s="31">
        <v>0</v>
      </c>
      <c r="F26" s="31">
        <v>0</v>
      </c>
      <c r="G26" s="31">
        <v>0</v>
      </c>
      <c r="H26" s="31">
        <v>0</v>
      </c>
      <c r="I26" s="30">
        <v>21666.66</v>
      </c>
      <c r="J26" s="31">
        <v>21666.66</v>
      </c>
      <c r="K26" s="31"/>
      <c r="L26" s="31"/>
      <c r="M26" s="31"/>
      <c r="N26" s="31"/>
      <c r="O26" s="31"/>
      <c r="P26" s="31"/>
      <c r="Q26" s="79">
        <f t="shared" si="6"/>
        <v>43333.32</v>
      </c>
      <c r="R26" s="1"/>
    </row>
    <row r="27" spans="2:18" ht="24" x14ac:dyDescent="0.25">
      <c r="B27" s="84" t="s">
        <v>38</v>
      </c>
      <c r="C27" s="11">
        <v>100000</v>
      </c>
      <c r="D27" s="11">
        <v>700000</v>
      </c>
      <c r="E27" s="31">
        <v>0</v>
      </c>
      <c r="F27" s="31">
        <v>0</v>
      </c>
      <c r="G27" s="31">
        <v>0</v>
      </c>
      <c r="H27" s="31">
        <v>187856</v>
      </c>
      <c r="I27" s="64">
        <v>0</v>
      </c>
      <c r="J27" s="64">
        <v>0</v>
      </c>
      <c r="K27" s="34"/>
      <c r="L27" s="46"/>
      <c r="M27" s="34"/>
      <c r="N27" s="34"/>
      <c r="O27" s="34"/>
      <c r="P27" s="31"/>
      <c r="Q27" s="79">
        <f t="shared" si="6"/>
        <v>187856</v>
      </c>
      <c r="R27" s="1"/>
    </row>
    <row r="28" spans="2:18" ht="23.25" customHeight="1" x14ac:dyDescent="0.25">
      <c r="B28" s="89" t="s">
        <v>16</v>
      </c>
      <c r="C28" s="45">
        <f>+C29+C30+C31+C32+C33+C34+C35+C36+C37</f>
        <v>26514004</v>
      </c>
      <c r="D28" s="45">
        <f>+D29+D30+D31+D32+D33+D34+D35+D36+D37</f>
        <v>19308513.649999999</v>
      </c>
      <c r="E28" s="45">
        <f t="shared" ref="E28:J28" si="7">+E29+E30+E31+E32+E33+E34+E35+E36+E37</f>
        <v>399900</v>
      </c>
      <c r="F28" s="45">
        <f t="shared" si="7"/>
        <v>399840</v>
      </c>
      <c r="G28" s="45">
        <f t="shared" si="7"/>
        <v>1855684</v>
      </c>
      <c r="H28" s="45">
        <f t="shared" si="7"/>
        <v>2016360.4</v>
      </c>
      <c r="I28" s="45">
        <f t="shared" si="7"/>
        <v>1475582.34</v>
      </c>
      <c r="J28" s="45">
        <f t="shared" si="7"/>
        <v>1214532.1800000002</v>
      </c>
      <c r="K28" s="45"/>
      <c r="L28" s="45"/>
      <c r="M28" s="45"/>
      <c r="N28" s="45"/>
      <c r="O28" s="45"/>
      <c r="P28" s="45"/>
      <c r="Q28" s="90">
        <f>+H28+G28+F28+E28+I28+J28</f>
        <v>7361898.9199999999</v>
      </c>
      <c r="R28" s="1"/>
    </row>
    <row r="29" spans="2:18" ht="24" x14ac:dyDescent="0.25">
      <c r="B29" s="76" t="s">
        <v>17</v>
      </c>
      <c r="C29" s="12">
        <v>6684246</v>
      </c>
      <c r="D29" s="12">
        <v>5995196</v>
      </c>
      <c r="E29" s="47">
        <v>399900</v>
      </c>
      <c r="F29" s="23">
        <v>399840</v>
      </c>
      <c r="G29" s="57">
        <v>452400</v>
      </c>
      <c r="H29" s="31">
        <v>484600</v>
      </c>
      <c r="I29" s="65">
        <v>607049</v>
      </c>
      <c r="J29" s="47">
        <v>399600</v>
      </c>
      <c r="K29" s="47"/>
      <c r="L29" s="48"/>
      <c r="M29" s="48"/>
      <c r="N29" s="23"/>
      <c r="O29" s="47"/>
      <c r="P29" s="31"/>
      <c r="Q29" s="91">
        <f t="shared" ref="Q29:Q34" si="8">+H29+G29+F29+E29+I29+J29</f>
        <v>2743389</v>
      </c>
      <c r="R29" s="1"/>
    </row>
    <row r="30" spans="2:18" x14ac:dyDescent="0.25">
      <c r="B30" s="80" t="s">
        <v>18</v>
      </c>
      <c r="C30" s="10">
        <v>303000</v>
      </c>
      <c r="D30" s="10">
        <v>792567</v>
      </c>
      <c r="E30" s="10">
        <v>0</v>
      </c>
      <c r="F30" s="10">
        <v>0</v>
      </c>
      <c r="G30" s="10">
        <v>0</v>
      </c>
      <c r="H30" s="10">
        <v>0</v>
      </c>
      <c r="I30" s="30">
        <v>119475</v>
      </c>
      <c r="J30" s="31"/>
      <c r="K30" s="31"/>
      <c r="L30" s="31"/>
      <c r="M30" s="31"/>
      <c r="N30" s="28"/>
      <c r="O30" s="31"/>
      <c r="P30" s="31"/>
      <c r="Q30" s="91">
        <f t="shared" si="8"/>
        <v>119475</v>
      </c>
      <c r="R30" s="1"/>
    </row>
    <row r="31" spans="2:18" ht="24" x14ac:dyDescent="0.25">
      <c r="B31" s="80" t="s">
        <v>19</v>
      </c>
      <c r="C31" s="10">
        <v>170908</v>
      </c>
      <c r="D31" s="10">
        <v>451000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31">
        <v>71779.399999999994</v>
      </c>
      <c r="K31" s="31"/>
      <c r="L31" s="38"/>
      <c r="M31" s="38"/>
      <c r="N31" s="28"/>
      <c r="O31" s="31"/>
      <c r="P31" s="31"/>
      <c r="Q31" s="91">
        <f t="shared" si="8"/>
        <v>71779.399999999994</v>
      </c>
      <c r="R31" s="1"/>
    </row>
    <row r="32" spans="2:18" ht="24" x14ac:dyDescent="0.25">
      <c r="B32" s="80" t="s">
        <v>20</v>
      </c>
      <c r="C32" s="10">
        <v>0</v>
      </c>
      <c r="D32" s="10">
        <v>0</v>
      </c>
      <c r="E32" s="10">
        <v>0</v>
      </c>
      <c r="F32" s="10">
        <v>0</v>
      </c>
      <c r="G32" s="58">
        <v>0</v>
      </c>
      <c r="H32" s="10">
        <v>0</v>
      </c>
      <c r="I32" s="10">
        <v>0</v>
      </c>
      <c r="J32" s="10">
        <v>0</v>
      </c>
      <c r="K32" s="31"/>
      <c r="L32" s="31"/>
      <c r="M32" s="31"/>
      <c r="N32" s="31"/>
      <c r="O32" s="31"/>
      <c r="P32" s="31"/>
      <c r="Q32" s="91">
        <f t="shared" si="8"/>
        <v>0</v>
      </c>
      <c r="R32" s="1"/>
    </row>
    <row r="33" spans="2:18" ht="24" x14ac:dyDescent="0.25">
      <c r="B33" s="80" t="s">
        <v>21</v>
      </c>
      <c r="C33" s="10">
        <v>90000</v>
      </c>
      <c r="D33" s="10">
        <v>120000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31"/>
      <c r="L33" s="38"/>
      <c r="M33" s="38"/>
      <c r="N33" s="28"/>
      <c r="O33" s="31"/>
      <c r="P33" s="31"/>
      <c r="Q33" s="91">
        <f t="shared" si="8"/>
        <v>0</v>
      </c>
      <c r="R33" s="1"/>
    </row>
    <row r="34" spans="2:18" ht="36" x14ac:dyDescent="0.25">
      <c r="B34" s="80" t="s">
        <v>22</v>
      </c>
      <c r="C34" s="10">
        <v>10155850</v>
      </c>
      <c r="D34" s="10">
        <v>2654724.65</v>
      </c>
      <c r="E34" s="10">
        <v>0</v>
      </c>
      <c r="F34" s="10">
        <v>0</v>
      </c>
      <c r="G34" s="10">
        <v>0</v>
      </c>
      <c r="H34" s="10">
        <v>0</v>
      </c>
      <c r="I34" s="30">
        <v>31860</v>
      </c>
      <c r="J34" s="31">
        <v>36039.879999999997</v>
      </c>
      <c r="K34" s="31"/>
      <c r="L34" s="38"/>
      <c r="M34" s="31"/>
      <c r="N34" s="28"/>
      <c r="O34" s="31"/>
      <c r="P34" s="31"/>
      <c r="Q34" s="91">
        <f t="shared" si="8"/>
        <v>67899.88</v>
      </c>
      <c r="R34" s="1"/>
    </row>
    <row r="35" spans="2:18" ht="36" x14ac:dyDescent="0.25">
      <c r="B35" s="80" t="s">
        <v>23</v>
      </c>
      <c r="C35" s="10">
        <v>8630000</v>
      </c>
      <c r="D35" s="10">
        <v>8630000</v>
      </c>
      <c r="E35" s="10">
        <v>0</v>
      </c>
      <c r="F35" s="10">
        <v>0</v>
      </c>
      <c r="G35" s="52">
        <v>1403284</v>
      </c>
      <c r="H35" s="31">
        <v>1221318</v>
      </c>
      <c r="I35" s="30">
        <v>707744</v>
      </c>
      <c r="J35" s="31">
        <v>707112.9</v>
      </c>
      <c r="K35" s="31"/>
      <c r="L35" s="38"/>
      <c r="M35" s="38"/>
      <c r="N35" s="28"/>
      <c r="O35" s="31"/>
      <c r="P35" s="31"/>
      <c r="Q35" s="91">
        <f>+H35+G35+F35+E35+I35+J35</f>
        <v>4039458.9</v>
      </c>
      <c r="R35" s="1"/>
    </row>
    <row r="36" spans="2:18" ht="48" x14ac:dyDescent="0.25">
      <c r="B36" s="80" t="s">
        <v>39</v>
      </c>
      <c r="C36" s="40">
        <v>0</v>
      </c>
      <c r="D36" s="4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31"/>
      <c r="L36" s="31"/>
      <c r="M36" s="31"/>
      <c r="N36" s="31"/>
      <c r="O36" s="31"/>
      <c r="P36" s="31"/>
      <c r="Q36" s="91">
        <f t="shared" ref="Q36:Q37" si="9">+H36+G36+F36+E36+I36+J36</f>
        <v>0</v>
      </c>
      <c r="R36" s="1"/>
    </row>
    <row r="37" spans="2:18" ht="24" x14ac:dyDescent="0.25">
      <c r="B37" s="84" t="s">
        <v>24</v>
      </c>
      <c r="C37" s="33">
        <v>480000</v>
      </c>
      <c r="D37" s="33">
        <v>665026</v>
      </c>
      <c r="E37" s="10">
        <v>0</v>
      </c>
      <c r="F37" s="10">
        <v>0</v>
      </c>
      <c r="G37" s="10">
        <v>0</v>
      </c>
      <c r="H37" s="31">
        <v>310442.40000000002</v>
      </c>
      <c r="I37" s="64">
        <v>9454.34</v>
      </c>
      <c r="J37" s="10">
        <v>0</v>
      </c>
      <c r="K37" s="34"/>
      <c r="L37" s="46"/>
      <c r="M37" s="46"/>
      <c r="N37" s="33"/>
      <c r="O37" s="34"/>
      <c r="P37" s="31"/>
      <c r="Q37" s="91">
        <f t="shared" si="9"/>
        <v>319896.74000000005</v>
      </c>
      <c r="R37" s="1"/>
    </row>
    <row r="38" spans="2:18" ht="25.5" x14ac:dyDescent="0.25">
      <c r="B38" s="89" t="s">
        <v>25</v>
      </c>
      <c r="C38" s="45">
        <f>+C39+C40+C41+C42+C43+C44+C45</f>
        <v>0</v>
      </c>
      <c r="D38" s="45">
        <f t="shared" ref="D38:J38" si="10">+D39+D40+D41+D42+D43+D44+D45</f>
        <v>0</v>
      </c>
      <c r="E38" s="45">
        <f t="shared" si="10"/>
        <v>0</v>
      </c>
      <c r="F38" s="45">
        <f t="shared" si="10"/>
        <v>0</v>
      </c>
      <c r="G38" s="45">
        <f t="shared" si="10"/>
        <v>0</v>
      </c>
      <c r="H38" s="45">
        <f t="shared" si="10"/>
        <v>0</v>
      </c>
      <c r="I38" s="45">
        <f t="shared" si="10"/>
        <v>0</v>
      </c>
      <c r="J38" s="45">
        <f t="shared" si="10"/>
        <v>0</v>
      </c>
      <c r="K38" s="45"/>
      <c r="L38" s="45"/>
      <c r="M38" s="45"/>
      <c r="N38" s="45"/>
      <c r="O38" s="45"/>
      <c r="P38" s="45"/>
      <c r="Q38" s="90">
        <f>+H38+G38+F38+E38+I38+J38</f>
        <v>0</v>
      </c>
      <c r="R38" s="1"/>
    </row>
    <row r="39" spans="2:18" ht="36" x14ac:dyDescent="0.25">
      <c r="B39" s="76" t="s">
        <v>26</v>
      </c>
      <c r="C39" s="35"/>
      <c r="D39" s="35"/>
      <c r="E39" s="24"/>
      <c r="F39" s="24"/>
      <c r="G39" s="55"/>
      <c r="H39" s="29"/>
      <c r="I39" s="61"/>
      <c r="J39" s="24"/>
      <c r="K39" s="24"/>
      <c r="L39" s="24"/>
      <c r="M39" s="24"/>
      <c r="N39" s="24"/>
      <c r="O39" s="24"/>
      <c r="P39" s="29"/>
      <c r="Q39" s="79">
        <f t="shared" ref="Q39:Q50" si="11">+H39+G39+F39+E39</f>
        <v>0</v>
      </c>
      <c r="R39" s="1"/>
    </row>
    <row r="40" spans="2:18" ht="36" x14ac:dyDescent="0.25">
      <c r="B40" s="80" t="s">
        <v>40</v>
      </c>
      <c r="C40" s="40"/>
      <c r="D40" s="40"/>
      <c r="E40" s="29"/>
      <c r="F40" s="29"/>
      <c r="G40" s="51"/>
      <c r="H40" s="29"/>
      <c r="I40" s="63"/>
      <c r="J40" s="29"/>
      <c r="K40" s="29"/>
      <c r="L40" s="29"/>
      <c r="M40" s="29"/>
      <c r="N40" s="29"/>
      <c r="O40" s="29"/>
      <c r="P40" s="29"/>
      <c r="Q40" s="83">
        <f t="shared" si="11"/>
        <v>0</v>
      </c>
      <c r="R40" s="1"/>
    </row>
    <row r="41" spans="2:18" ht="36" x14ac:dyDescent="0.25">
      <c r="B41" s="80" t="s">
        <v>41</v>
      </c>
      <c r="C41" s="40"/>
      <c r="D41" s="40"/>
      <c r="E41" s="29"/>
      <c r="F41" s="29"/>
      <c r="G41" s="51"/>
      <c r="H41" s="29"/>
      <c r="I41" s="63"/>
      <c r="J41" s="29"/>
      <c r="K41" s="29"/>
      <c r="L41" s="29"/>
      <c r="M41" s="29"/>
      <c r="N41" s="29"/>
      <c r="O41" s="29"/>
      <c r="P41" s="29"/>
      <c r="Q41" s="83">
        <f t="shared" si="11"/>
        <v>0</v>
      </c>
      <c r="R41" s="1"/>
    </row>
    <row r="42" spans="2:18" ht="36" x14ac:dyDescent="0.25">
      <c r="B42" s="80" t="s">
        <v>42</v>
      </c>
      <c r="C42" s="40"/>
      <c r="D42" s="40"/>
      <c r="E42" s="29"/>
      <c r="F42" s="29"/>
      <c r="G42" s="51"/>
      <c r="H42" s="29"/>
      <c r="I42" s="63"/>
      <c r="J42" s="29"/>
      <c r="K42" s="29"/>
      <c r="L42" s="29"/>
      <c r="M42" s="29"/>
      <c r="N42" s="29"/>
      <c r="O42" s="29"/>
      <c r="P42" s="29"/>
      <c r="Q42" s="83">
        <f t="shared" si="11"/>
        <v>0</v>
      </c>
      <c r="R42" s="1"/>
    </row>
    <row r="43" spans="2:18" ht="36" x14ac:dyDescent="0.25">
      <c r="B43" s="80" t="s">
        <v>43</v>
      </c>
      <c r="C43" s="40"/>
      <c r="D43" s="40"/>
      <c r="E43" s="29"/>
      <c r="F43" s="29"/>
      <c r="G43" s="51"/>
      <c r="H43" s="29"/>
      <c r="I43" s="63"/>
      <c r="J43" s="29"/>
      <c r="K43" s="29"/>
      <c r="L43" s="29"/>
      <c r="M43" s="29"/>
      <c r="N43" s="29"/>
      <c r="O43" s="29"/>
      <c r="P43" s="29"/>
      <c r="Q43" s="83">
        <f t="shared" si="11"/>
        <v>0</v>
      </c>
      <c r="R43" s="1"/>
    </row>
    <row r="44" spans="2:18" ht="36" x14ac:dyDescent="0.25">
      <c r="B44" s="80" t="s">
        <v>27</v>
      </c>
      <c r="C44" s="40"/>
      <c r="D44" s="40"/>
      <c r="E44" s="29"/>
      <c r="F44" s="29"/>
      <c r="G44" s="51"/>
      <c r="H44" s="29"/>
      <c r="I44" s="63"/>
      <c r="J44" s="29"/>
      <c r="K44" s="29"/>
      <c r="L44" s="29"/>
      <c r="M44" s="29"/>
      <c r="N44" s="29"/>
      <c r="O44" s="29"/>
      <c r="P44" s="29"/>
      <c r="Q44" s="83">
        <f t="shared" si="11"/>
        <v>0</v>
      </c>
      <c r="R44" s="1"/>
    </row>
    <row r="45" spans="2:18" ht="38.25" x14ac:dyDescent="0.25">
      <c r="B45" s="92" t="s">
        <v>44</v>
      </c>
      <c r="C45" s="44"/>
      <c r="D45" s="44"/>
      <c r="E45" s="29"/>
      <c r="F45" s="29"/>
      <c r="G45" s="51"/>
      <c r="H45" s="29"/>
      <c r="I45" s="63"/>
      <c r="J45" s="29"/>
      <c r="K45" s="29"/>
      <c r="L45" s="29"/>
      <c r="M45" s="29"/>
      <c r="N45" s="29"/>
      <c r="O45" s="29"/>
      <c r="P45" s="29"/>
      <c r="Q45" s="83">
        <f t="shared" si="11"/>
        <v>0</v>
      </c>
      <c r="R45" s="1"/>
    </row>
    <row r="46" spans="2:18" ht="25.5" x14ac:dyDescent="0.25">
      <c r="B46" s="89" t="s">
        <v>45</v>
      </c>
      <c r="C46" s="45">
        <f>+C47+C48+C49+C50+C51+C52+C53</f>
        <v>0</v>
      </c>
      <c r="D46" s="45">
        <f t="shared" ref="D46:J46" si="12">+D47+D48+D49+D50+D51+D52+D53</f>
        <v>0</v>
      </c>
      <c r="E46" s="45">
        <f t="shared" si="12"/>
        <v>0</v>
      </c>
      <c r="F46" s="45">
        <f t="shared" si="12"/>
        <v>0</v>
      </c>
      <c r="G46" s="45">
        <f t="shared" si="12"/>
        <v>0</v>
      </c>
      <c r="H46" s="45">
        <f t="shared" si="12"/>
        <v>0</v>
      </c>
      <c r="I46" s="45">
        <f t="shared" si="12"/>
        <v>0</v>
      </c>
      <c r="J46" s="45">
        <f t="shared" si="12"/>
        <v>0</v>
      </c>
      <c r="K46" s="45"/>
      <c r="L46" s="45"/>
      <c r="M46" s="45"/>
      <c r="N46" s="45"/>
      <c r="O46" s="45"/>
      <c r="P46" s="45"/>
      <c r="Q46" s="90">
        <f>+H46+G46+F46+E46+I46+J46</f>
        <v>0</v>
      </c>
      <c r="R46" s="1"/>
    </row>
    <row r="47" spans="2:18" ht="24" x14ac:dyDescent="0.25">
      <c r="B47" s="80" t="s">
        <v>46</v>
      </c>
      <c r="C47" s="40"/>
      <c r="D47" s="40"/>
      <c r="E47" s="29"/>
      <c r="F47" s="29"/>
      <c r="G47" s="51"/>
      <c r="H47" s="29"/>
      <c r="I47" s="63"/>
      <c r="J47" s="29"/>
      <c r="K47" s="29"/>
      <c r="L47" s="29"/>
      <c r="M47" s="29"/>
      <c r="N47" s="29"/>
      <c r="O47" s="29"/>
      <c r="P47" s="29"/>
      <c r="Q47" s="83">
        <f t="shared" si="11"/>
        <v>0</v>
      </c>
      <c r="R47" s="1"/>
    </row>
    <row r="48" spans="2:18" ht="36" x14ac:dyDescent="0.25">
      <c r="B48" s="80" t="s">
        <v>47</v>
      </c>
      <c r="C48" s="40"/>
      <c r="D48" s="40"/>
      <c r="E48" s="29"/>
      <c r="F48" s="29"/>
      <c r="G48" s="51"/>
      <c r="H48" s="29"/>
      <c r="I48" s="63"/>
      <c r="J48" s="29"/>
      <c r="K48" s="29"/>
      <c r="L48" s="29"/>
      <c r="M48" s="29"/>
      <c r="N48" s="29"/>
      <c r="O48" s="29"/>
      <c r="P48" s="29"/>
      <c r="Q48" s="83">
        <f t="shared" si="11"/>
        <v>0</v>
      </c>
      <c r="R48" s="1"/>
    </row>
    <row r="49" spans="2:18" ht="36" x14ac:dyDescent="0.25">
      <c r="B49" s="80" t="s">
        <v>48</v>
      </c>
      <c r="C49" s="40"/>
      <c r="D49" s="40"/>
      <c r="E49" s="29"/>
      <c r="F49" s="29"/>
      <c r="G49" s="51"/>
      <c r="H49" s="29"/>
      <c r="I49" s="63"/>
      <c r="J49" s="29"/>
      <c r="K49" s="29"/>
      <c r="L49" s="29"/>
      <c r="M49" s="29"/>
      <c r="N49" s="29"/>
      <c r="O49" s="29"/>
      <c r="P49" s="29"/>
      <c r="Q49" s="83">
        <f t="shared" si="11"/>
        <v>0</v>
      </c>
      <c r="R49" s="1"/>
    </row>
    <row r="50" spans="2:18" ht="36" x14ac:dyDescent="0.25">
      <c r="B50" s="80" t="s">
        <v>49</v>
      </c>
      <c r="C50" s="40"/>
      <c r="D50" s="40"/>
      <c r="E50" s="29"/>
      <c r="F50" s="29"/>
      <c r="G50" s="51"/>
      <c r="H50" s="29"/>
      <c r="I50" s="63"/>
      <c r="J50" s="29"/>
      <c r="K50" s="29"/>
      <c r="L50" s="29"/>
      <c r="M50" s="29"/>
      <c r="N50" s="29"/>
      <c r="O50" s="29"/>
      <c r="P50" s="29"/>
      <c r="Q50" s="83">
        <f t="shared" si="11"/>
        <v>0</v>
      </c>
      <c r="R50" s="1"/>
    </row>
    <row r="51" spans="2:18" ht="36" x14ac:dyDescent="0.25">
      <c r="B51" s="80" t="s">
        <v>50</v>
      </c>
      <c r="C51" s="40"/>
      <c r="D51" s="40"/>
      <c r="E51" s="29"/>
      <c r="F51" s="29"/>
      <c r="G51" s="51"/>
      <c r="H51" s="29"/>
      <c r="I51" s="63"/>
      <c r="J51" s="29"/>
      <c r="K51" s="29"/>
      <c r="L51" s="29"/>
      <c r="M51" s="29"/>
      <c r="N51" s="29"/>
      <c r="O51" s="29"/>
      <c r="P51" s="29"/>
      <c r="Q51" s="83">
        <f t="shared" ref="Q51:Q75" si="13">+H51+G51+F51+E51</f>
        <v>0</v>
      </c>
      <c r="R51" s="1"/>
    </row>
    <row r="52" spans="2:18" ht="24" x14ac:dyDescent="0.25">
      <c r="B52" s="80" t="s">
        <v>51</v>
      </c>
      <c r="C52" s="40"/>
      <c r="D52" s="40"/>
      <c r="E52" s="29"/>
      <c r="F52" s="29"/>
      <c r="G52" s="51"/>
      <c r="H52" s="29"/>
      <c r="I52" s="63"/>
      <c r="J52" s="29"/>
      <c r="K52" s="29"/>
      <c r="L52" s="29"/>
      <c r="M52" s="29"/>
      <c r="N52" s="29"/>
      <c r="O52" s="29"/>
      <c r="P52" s="29"/>
      <c r="Q52" s="83">
        <f t="shared" si="13"/>
        <v>0</v>
      </c>
      <c r="R52" s="1"/>
    </row>
    <row r="53" spans="2:18" ht="36" x14ac:dyDescent="0.25">
      <c r="B53" s="80" t="s">
        <v>52</v>
      </c>
      <c r="C53" s="40"/>
      <c r="D53" s="40"/>
      <c r="E53" s="29"/>
      <c r="F53" s="29"/>
      <c r="G53" s="51"/>
      <c r="H53" s="29"/>
      <c r="I53" s="63"/>
      <c r="J53" s="29"/>
      <c r="K53" s="29"/>
      <c r="L53" s="29"/>
      <c r="M53" s="29"/>
      <c r="N53" s="29"/>
      <c r="O53" s="29"/>
      <c r="P53" s="29"/>
      <c r="Q53" s="83">
        <f t="shared" si="13"/>
        <v>0</v>
      </c>
      <c r="R53" s="1"/>
    </row>
    <row r="54" spans="2:18" ht="25.5" x14ac:dyDescent="0.25">
      <c r="B54" s="89" t="s">
        <v>28</v>
      </c>
      <c r="C54" s="45">
        <f>+C55+C56+C57+C58+C59+C60+C61+C62+C63</f>
        <v>796108</v>
      </c>
      <c r="D54" s="45">
        <f>+D55+D56+D57+D58+D59+D60+D61+D62+D63</f>
        <v>3382508</v>
      </c>
      <c r="E54" s="45">
        <f t="shared" ref="E54:J54" si="14">+E55+E56+E57+E58+E59+E60+E61+E62+E63</f>
        <v>0</v>
      </c>
      <c r="F54" s="45">
        <f t="shared" si="14"/>
        <v>0</v>
      </c>
      <c r="G54" s="45">
        <f t="shared" si="14"/>
        <v>0</v>
      </c>
      <c r="H54" s="45">
        <f t="shared" si="14"/>
        <v>0</v>
      </c>
      <c r="I54" s="45">
        <f t="shared" si="14"/>
        <v>28320</v>
      </c>
      <c r="J54" s="45">
        <f t="shared" si="14"/>
        <v>2876919.72</v>
      </c>
      <c r="K54" s="45"/>
      <c r="L54" s="45"/>
      <c r="M54" s="45"/>
      <c r="N54" s="45"/>
      <c r="O54" s="45"/>
      <c r="P54" s="45"/>
      <c r="Q54" s="45">
        <f>+H54+G54+F54+E54+I54+J54</f>
        <v>2905239.72</v>
      </c>
      <c r="R54" s="1"/>
    </row>
    <row r="55" spans="2:18" x14ac:dyDescent="0.25">
      <c r="B55" s="80" t="s">
        <v>29</v>
      </c>
      <c r="C55" s="10">
        <v>421108</v>
      </c>
      <c r="D55" s="10">
        <v>421108</v>
      </c>
      <c r="E55" s="10">
        <v>0</v>
      </c>
      <c r="F55" s="10">
        <v>0</v>
      </c>
      <c r="G55" s="10">
        <v>0</v>
      </c>
      <c r="H55" s="10">
        <v>0</v>
      </c>
      <c r="I55" s="63">
        <v>28320</v>
      </c>
      <c r="J55" s="29">
        <v>190894.14</v>
      </c>
      <c r="K55" s="29"/>
      <c r="L55" s="39"/>
      <c r="M55" s="29"/>
      <c r="N55" s="37"/>
      <c r="O55" s="29"/>
      <c r="P55" s="29"/>
      <c r="Q55" s="83">
        <f>+H55+G55+F55+E55+I55+J55</f>
        <v>219214.14</v>
      </c>
      <c r="R55" s="1"/>
    </row>
    <row r="56" spans="2:18" ht="24" x14ac:dyDescent="0.25">
      <c r="B56" s="80" t="s">
        <v>30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31"/>
      <c r="L56" s="31"/>
      <c r="M56" s="31"/>
      <c r="N56" s="31"/>
      <c r="O56" s="31"/>
      <c r="P56" s="29"/>
      <c r="Q56" s="83">
        <f t="shared" ref="Q56:Q63" si="15">+H56+G56+F56+E56+I56+J56</f>
        <v>0</v>
      </c>
      <c r="R56" s="1"/>
    </row>
    <row r="57" spans="2:18" ht="24" x14ac:dyDescent="0.25">
      <c r="B57" s="80" t="s">
        <v>31</v>
      </c>
      <c r="C57" s="10">
        <v>75000</v>
      </c>
      <c r="D57" s="10">
        <v>180400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31"/>
      <c r="L57" s="31"/>
      <c r="M57" s="31"/>
      <c r="N57" s="31"/>
      <c r="O57" s="31"/>
      <c r="P57" s="31"/>
      <c r="Q57" s="83">
        <f t="shared" si="15"/>
        <v>0</v>
      </c>
      <c r="R57" s="1"/>
    </row>
    <row r="58" spans="2:18" ht="36" x14ac:dyDescent="0.25">
      <c r="B58" s="80" t="s">
        <v>32</v>
      </c>
      <c r="C58" s="10">
        <v>100000</v>
      </c>
      <c r="D58" s="10">
        <v>2331000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29">
        <v>2331000</v>
      </c>
      <c r="K58" s="29"/>
      <c r="L58" s="29"/>
      <c r="M58" s="29"/>
      <c r="N58" s="29"/>
      <c r="O58" s="29"/>
      <c r="P58" s="29"/>
      <c r="Q58" s="83">
        <f t="shared" si="15"/>
        <v>2331000</v>
      </c>
      <c r="R58" s="1"/>
    </row>
    <row r="59" spans="2:18" ht="24" x14ac:dyDescent="0.25">
      <c r="B59" s="80" t="s">
        <v>33</v>
      </c>
      <c r="C59" s="10">
        <v>200000</v>
      </c>
      <c r="D59" s="10">
        <v>430000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1">
        <v>355025.58</v>
      </c>
      <c r="K59" s="29"/>
      <c r="L59" s="39"/>
      <c r="M59" s="29"/>
      <c r="N59" s="29"/>
      <c r="O59" s="29"/>
      <c r="P59" s="29"/>
      <c r="Q59" s="83">
        <f t="shared" si="15"/>
        <v>355025.58</v>
      </c>
      <c r="R59" s="1"/>
    </row>
    <row r="60" spans="2:18" ht="24" x14ac:dyDescent="0.25">
      <c r="B60" s="80" t="s">
        <v>53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29"/>
      <c r="L60" s="29"/>
      <c r="M60" s="29"/>
      <c r="N60" s="29"/>
      <c r="O60" s="29"/>
      <c r="P60" s="29"/>
      <c r="Q60" s="83">
        <f t="shared" si="15"/>
        <v>0</v>
      </c>
      <c r="R60" s="1"/>
    </row>
    <row r="61" spans="2:18" ht="24" x14ac:dyDescent="0.25">
      <c r="B61" s="80" t="s">
        <v>54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29"/>
      <c r="L61" s="29"/>
      <c r="M61" s="29"/>
      <c r="N61" s="29"/>
      <c r="O61" s="29"/>
      <c r="P61" s="29"/>
      <c r="Q61" s="83">
        <f t="shared" si="15"/>
        <v>0</v>
      </c>
      <c r="R61" s="1"/>
    </row>
    <row r="62" spans="2:18" x14ac:dyDescent="0.25">
      <c r="B62" s="80" t="s">
        <v>34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29"/>
      <c r="L62" s="29"/>
      <c r="M62" s="29"/>
      <c r="N62" s="29"/>
      <c r="O62" s="29"/>
      <c r="P62" s="29"/>
      <c r="Q62" s="83">
        <f t="shared" si="15"/>
        <v>0</v>
      </c>
      <c r="R62" s="1"/>
    </row>
    <row r="63" spans="2:18" ht="36" x14ac:dyDescent="0.25">
      <c r="B63" s="80" t="s">
        <v>55</v>
      </c>
      <c r="C63" s="10">
        <v>0</v>
      </c>
      <c r="D63" s="10">
        <v>20000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31"/>
      <c r="L63" s="31"/>
      <c r="M63" s="31"/>
      <c r="N63" s="31"/>
      <c r="O63" s="31"/>
      <c r="P63" s="31"/>
      <c r="Q63" s="83">
        <f t="shared" si="15"/>
        <v>0</v>
      </c>
      <c r="R63" s="1"/>
    </row>
    <row r="64" spans="2:18" x14ac:dyDescent="0.25">
      <c r="B64" s="89" t="s">
        <v>56</v>
      </c>
      <c r="C64" s="45">
        <f>+C65+C66+C67+C68</f>
        <v>0</v>
      </c>
      <c r="D64" s="45">
        <f t="shared" ref="D64:J64" si="16">+D65+D66+D67+D68</f>
        <v>0</v>
      </c>
      <c r="E64" s="45">
        <f t="shared" si="16"/>
        <v>0</v>
      </c>
      <c r="F64" s="45">
        <f t="shared" si="16"/>
        <v>0</v>
      </c>
      <c r="G64" s="45">
        <f t="shared" si="16"/>
        <v>0</v>
      </c>
      <c r="H64" s="45">
        <f t="shared" si="16"/>
        <v>0</v>
      </c>
      <c r="I64" s="45">
        <f t="shared" si="16"/>
        <v>0</v>
      </c>
      <c r="J64" s="45">
        <f t="shared" si="16"/>
        <v>0</v>
      </c>
      <c r="K64" s="45"/>
      <c r="L64" s="45"/>
      <c r="M64" s="45"/>
      <c r="N64" s="45"/>
      <c r="O64" s="45"/>
      <c r="P64" s="45"/>
      <c r="Q64" s="90">
        <f t="shared" si="13"/>
        <v>0</v>
      </c>
      <c r="R64" s="1"/>
    </row>
    <row r="65" spans="2:18" x14ac:dyDescent="0.25">
      <c r="B65" s="80" t="s">
        <v>57</v>
      </c>
      <c r="C65" s="40"/>
      <c r="D65" s="40"/>
      <c r="E65" s="29"/>
      <c r="F65" s="29"/>
      <c r="G65" s="51"/>
      <c r="H65" s="29"/>
      <c r="I65" s="63"/>
      <c r="J65" s="29"/>
      <c r="K65" s="29"/>
      <c r="L65" s="29"/>
      <c r="M65" s="29"/>
      <c r="N65" s="37"/>
      <c r="O65" s="29"/>
      <c r="P65" s="29"/>
      <c r="Q65" s="83">
        <f t="shared" si="13"/>
        <v>0</v>
      </c>
      <c r="R65" s="1"/>
    </row>
    <row r="66" spans="2:18" x14ac:dyDescent="0.25">
      <c r="B66" s="80" t="s">
        <v>58</v>
      </c>
      <c r="C66" s="40"/>
      <c r="D66" s="40"/>
      <c r="E66" s="29"/>
      <c r="F66" s="29"/>
      <c r="G66" s="51"/>
      <c r="H66" s="29"/>
      <c r="I66" s="63"/>
      <c r="J66" s="29"/>
      <c r="K66" s="29"/>
      <c r="L66" s="29"/>
      <c r="M66" s="29"/>
      <c r="N66" s="37"/>
      <c r="O66" s="29"/>
      <c r="P66" s="29"/>
      <c r="Q66" s="83">
        <f t="shared" si="13"/>
        <v>0</v>
      </c>
      <c r="R66" s="1"/>
    </row>
    <row r="67" spans="2:18" ht="24" x14ac:dyDescent="0.25">
      <c r="B67" s="80" t="s">
        <v>59</v>
      </c>
      <c r="C67" s="40"/>
      <c r="D67" s="40"/>
      <c r="E67" s="29"/>
      <c r="F67" s="29"/>
      <c r="G67" s="51"/>
      <c r="H67" s="29"/>
      <c r="I67" s="63"/>
      <c r="J67" s="29"/>
      <c r="K67" s="29"/>
      <c r="L67" s="29"/>
      <c r="M67" s="29"/>
      <c r="N67" s="37"/>
      <c r="O67" s="29"/>
      <c r="P67" s="29"/>
      <c r="Q67" s="83">
        <f t="shared" si="13"/>
        <v>0</v>
      </c>
      <c r="R67" s="1"/>
    </row>
    <row r="68" spans="2:18" ht="48" x14ac:dyDescent="0.25">
      <c r="B68" s="80" t="s">
        <v>60</v>
      </c>
      <c r="C68" s="40"/>
      <c r="D68" s="40"/>
      <c r="E68" s="29"/>
      <c r="F68" s="29"/>
      <c r="G68" s="51"/>
      <c r="H68" s="29"/>
      <c r="I68" s="63"/>
      <c r="J68" s="29"/>
      <c r="K68" s="29"/>
      <c r="L68" s="29"/>
      <c r="M68" s="29"/>
      <c r="N68" s="37"/>
      <c r="O68" s="29"/>
      <c r="P68" s="29"/>
      <c r="Q68" s="83">
        <f t="shared" si="13"/>
        <v>0</v>
      </c>
      <c r="R68" s="1"/>
    </row>
    <row r="69" spans="2:18" ht="48.75" customHeight="1" x14ac:dyDescent="0.25">
      <c r="B69" s="89" t="s">
        <v>61</v>
      </c>
      <c r="C69" s="45">
        <f>+C70+C71</f>
        <v>0</v>
      </c>
      <c r="D69" s="45">
        <f t="shared" ref="D69:J69" si="17">+D70+D71</f>
        <v>0</v>
      </c>
      <c r="E69" s="45">
        <f t="shared" si="17"/>
        <v>0</v>
      </c>
      <c r="F69" s="45">
        <f t="shared" si="17"/>
        <v>0</v>
      </c>
      <c r="G69" s="45">
        <f t="shared" si="17"/>
        <v>0</v>
      </c>
      <c r="H69" s="45">
        <f t="shared" si="17"/>
        <v>0</v>
      </c>
      <c r="I69" s="45">
        <f t="shared" si="17"/>
        <v>0</v>
      </c>
      <c r="J69" s="45">
        <f t="shared" si="17"/>
        <v>0</v>
      </c>
      <c r="K69" s="45"/>
      <c r="L69" s="45"/>
      <c r="M69" s="45"/>
      <c r="N69" s="45"/>
      <c r="O69" s="45"/>
      <c r="P69" s="45"/>
      <c r="Q69" s="90">
        <f t="shared" si="13"/>
        <v>0</v>
      </c>
      <c r="R69" s="1"/>
    </row>
    <row r="70" spans="2:18" ht="24" x14ac:dyDescent="0.25">
      <c r="B70" s="80" t="s">
        <v>62</v>
      </c>
      <c r="C70" s="40"/>
      <c r="D70" s="40"/>
      <c r="E70" s="29"/>
      <c r="F70" s="29"/>
      <c r="G70" s="51"/>
      <c r="H70" s="29"/>
      <c r="I70" s="63"/>
      <c r="J70" s="29"/>
      <c r="K70" s="29"/>
      <c r="L70" s="29"/>
      <c r="M70" s="29"/>
      <c r="N70" s="37"/>
      <c r="O70" s="29"/>
      <c r="P70" s="29"/>
      <c r="Q70" s="83">
        <f t="shared" si="13"/>
        <v>0</v>
      </c>
      <c r="R70" s="1"/>
    </row>
    <row r="71" spans="2:18" ht="36" x14ac:dyDescent="0.25">
      <c r="B71" s="80" t="s">
        <v>63</v>
      </c>
      <c r="C71" s="40"/>
      <c r="D71" s="40"/>
      <c r="E71" s="29"/>
      <c r="F71" s="29"/>
      <c r="G71" s="51"/>
      <c r="H71" s="29"/>
      <c r="I71" s="63"/>
      <c r="J71" s="29"/>
      <c r="K71" s="29"/>
      <c r="L71" s="29"/>
      <c r="M71" s="29"/>
      <c r="N71" s="37"/>
      <c r="O71" s="29"/>
      <c r="P71" s="29"/>
      <c r="Q71" s="83">
        <f t="shared" si="13"/>
        <v>0</v>
      </c>
      <c r="R71" s="1"/>
    </row>
    <row r="72" spans="2:18" x14ac:dyDescent="0.25">
      <c r="B72" s="89" t="s">
        <v>64</v>
      </c>
      <c r="C72" s="45">
        <f>+C73+C74+C75</f>
        <v>0</v>
      </c>
      <c r="D72" s="45">
        <f t="shared" ref="D72:J72" si="18">+D73+D74+D75</f>
        <v>0</v>
      </c>
      <c r="E72" s="45">
        <f t="shared" si="18"/>
        <v>0</v>
      </c>
      <c r="F72" s="45">
        <f t="shared" si="18"/>
        <v>0</v>
      </c>
      <c r="G72" s="45">
        <f t="shared" si="18"/>
        <v>0</v>
      </c>
      <c r="H72" s="45">
        <f t="shared" si="18"/>
        <v>0</v>
      </c>
      <c r="I72" s="45">
        <f t="shared" si="18"/>
        <v>0</v>
      </c>
      <c r="J72" s="45">
        <f t="shared" si="18"/>
        <v>0</v>
      </c>
      <c r="K72" s="45"/>
      <c r="L72" s="45"/>
      <c r="M72" s="45"/>
      <c r="N72" s="45"/>
      <c r="O72" s="45"/>
      <c r="P72" s="45"/>
      <c r="Q72" s="90">
        <f t="shared" si="13"/>
        <v>0</v>
      </c>
      <c r="R72" s="1"/>
    </row>
    <row r="73" spans="2:18" ht="32.25" customHeight="1" x14ac:dyDescent="0.25">
      <c r="B73" s="80" t="s">
        <v>65</v>
      </c>
      <c r="C73" s="40"/>
      <c r="D73" s="40"/>
      <c r="E73" s="29"/>
      <c r="F73" s="29"/>
      <c r="G73" s="51"/>
      <c r="H73" s="29"/>
      <c r="I73" s="63"/>
      <c r="J73" s="29"/>
      <c r="K73" s="29"/>
      <c r="L73" s="29"/>
      <c r="M73" s="29"/>
      <c r="N73" s="37"/>
      <c r="O73" s="29"/>
      <c r="P73" s="29"/>
      <c r="Q73" s="83">
        <f t="shared" si="13"/>
        <v>0</v>
      </c>
      <c r="R73" s="1"/>
    </row>
    <row r="74" spans="2:18" ht="24" x14ac:dyDescent="0.25">
      <c r="B74" s="80" t="s">
        <v>66</v>
      </c>
      <c r="C74" s="40"/>
      <c r="D74" s="40"/>
      <c r="E74" s="29"/>
      <c r="F74" s="29"/>
      <c r="G74" s="51"/>
      <c r="H74" s="29"/>
      <c r="I74" s="63"/>
      <c r="J74" s="29"/>
      <c r="K74" s="29"/>
      <c r="L74" s="29"/>
      <c r="M74" s="29"/>
      <c r="N74" s="37"/>
      <c r="O74" s="29"/>
      <c r="P74" s="29"/>
      <c r="Q74" s="83">
        <f t="shared" si="13"/>
        <v>0</v>
      </c>
      <c r="R74" s="1"/>
    </row>
    <row r="75" spans="2:18" ht="36" x14ac:dyDescent="0.25">
      <c r="B75" s="80" t="s">
        <v>67</v>
      </c>
      <c r="C75" s="40"/>
      <c r="D75" s="40"/>
      <c r="E75" s="29"/>
      <c r="F75" s="29"/>
      <c r="G75" s="51"/>
      <c r="H75" s="29"/>
      <c r="I75" s="63"/>
      <c r="J75" s="29"/>
      <c r="K75" s="29"/>
      <c r="L75" s="29"/>
      <c r="M75" s="29"/>
      <c r="N75" s="37"/>
      <c r="O75" s="29"/>
      <c r="P75" s="29"/>
      <c r="Q75" s="83">
        <f t="shared" si="13"/>
        <v>0</v>
      </c>
      <c r="R75" s="1"/>
    </row>
    <row r="76" spans="2:18" x14ac:dyDescent="0.25">
      <c r="B76" s="89" t="s">
        <v>35</v>
      </c>
      <c r="C76" s="45">
        <f>+C11</f>
        <v>190167111</v>
      </c>
      <c r="D76" s="45">
        <f t="shared" ref="D76:P76" si="19">+D11</f>
        <v>192498111</v>
      </c>
      <c r="E76" s="45">
        <f t="shared" si="19"/>
        <v>11744520.720000001</v>
      </c>
      <c r="F76" s="45">
        <f t="shared" si="19"/>
        <v>11822640.909999998</v>
      </c>
      <c r="G76" s="45">
        <f t="shared" si="19"/>
        <v>13524666.949999999</v>
      </c>
      <c r="H76" s="45">
        <f t="shared" si="19"/>
        <v>13864548.02</v>
      </c>
      <c r="I76" s="45">
        <f t="shared" si="19"/>
        <v>18150755.780000001</v>
      </c>
      <c r="J76" s="45">
        <f t="shared" si="19"/>
        <v>16152722.770000001</v>
      </c>
      <c r="K76" s="45">
        <f t="shared" si="19"/>
        <v>0</v>
      </c>
      <c r="L76" s="45">
        <f t="shared" si="19"/>
        <v>0</v>
      </c>
      <c r="M76" s="45">
        <f t="shared" si="19"/>
        <v>0</v>
      </c>
      <c r="N76" s="45">
        <f t="shared" si="19"/>
        <v>0</v>
      </c>
      <c r="O76" s="45">
        <f t="shared" si="19"/>
        <v>0</v>
      </c>
      <c r="P76" s="45">
        <f t="shared" si="19"/>
        <v>0</v>
      </c>
      <c r="Q76" s="90">
        <f>+Q11+J76</f>
        <v>85259855.149999991</v>
      </c>
      <c r="R76" s="1"/>
    </row>
    <row r="77" spans="2:18" x14ac:dyDescent="0.25">
      <c r="B77" s="93" t="s">
        <v>68</v>
      </c>
      <c r="C77" s="41">
        <f>+C78+C81+C84</f>
        <v>0</v>
      </c>
      <c r="D77" s="41">
        <f t="shared" ref="D77:J77" si="20">+D78+D81+D84</f>
        <v>0</v>
      </c>
      <c r="E77" s="41">
        <f t="shared" si="20"/>
        <v>0</v>
      </c>
      <c r="F77" s="41">
        <f t="shared" si="20"/>
        <v>0</v>
      </c>
      <c r="G77" s="41">
        <f t="shared" si="20"/>
        <v>0</v>
      </c>
      <c r="H77" s="41">
        <f t="shared" si="20"/>
        <v>0</v>
      </c>
      <c r="I77" s="41">
        <f t="shared" si="20"/>
        <v>0</v>
      </c>
      <c r="J77" s="41">
        <f t="shared" si="20"/>
        <v>0</v>
      </c>
      <c r="K77" s="41"/>
      <c r="L77" s="41"/>
      <c r="M77" s="41"/>
      <c r="N77" s="41"/>
      <c r="O77" s="41"/>
      <c r="P77" s="41"/>
      <c r="Q77" s="83">
        <f>+H77+G77+F77+E77</f>
        <v>0</v>
      </c>
      <c r="R77" s="1"/>
    </row>
    <row r="78" spans="2:18" ht="25.5" x14ac:dyDescent="0.25">
      <c r="B78" s="89" t="s">
        <v>69</v>
      </c>
      <c r="C78" s="45">
        <f>+C79+C80</f>
        <v>0</v>
      </c>
      <c r="D78" s="45">
        <f t="shared" ref="D78:J78" si="21">+D79+D80</f>
        <v>0</v>
      </c>
      <c r="E78" s="45">
        <f t="shared" si="21"/>
        <v>0</v>
      </c>
      <c r="F78" s="45">
        <f t="shared" si="21"/>
        <v>0</v>
      </c>
      <c r="G78" s="45">
        <f t="shared" si="21"/>
        <v>0</v>
      </c>
      <c r="H78" s="45">
        <f t="shared" si="21"/>
        <v>0</v>
      </c>
      <c r="I78" s="45">
        <f t="shared" si="21"/>
        <v>0</v>
      </c>
      <c r="J78" s="45">
        <f t="shared" si="21"/>
        <v>0</v>
      </c>
      <c r="K78" s="45"/>
      <c r="L78" s="45"/>
      <c r="M78" s="45"/>
      <c r="N78" s="45"/>
      <c r="O78" s="45"/>
      <c r="P78" s="45"/>
      <c r="Q78" s="90">
        <f t="shared" ref="Q78:Q87" si="22">+H78+G78+F78+E78</f>
        <v>0</v>
      </c>
      <c r="R78" s="1"/>
    </row>
    <row r="79" spans="2:18" ht="24" x14ac:dyDescent="0.25">
      <c r="B79" s="80" t="s">
        <v>70</v>
      </c>
      <c r="C79" s="40"/>
      <c r="D79" s="40"/>
      <c r="E79" s="28"/>
      <c r="F79" s="29"/>
      <c r="G79" s="51"/>
      <c r="H79" s="29"/>
      <c r="I79" s="63"/>
      <c r="J79" s="29"/>
      <c r="K79" s="29"/>
      <c r="L79" s="29"/>
      <c r="M79" s="29"/>
      <c r="N79" s="37"/>
      <c r="O79" s="29"/>
      <c r="P79" s="29"/>
      <c r="Q79" s="83">
        <f t="shared" si="22"/>
        <v>0</v>
      </c>
      <c r="R79" s="1"/>
    </row>
    <row r="80" spans="2:18" ht="24" x14ac:dyDescent="0.25">
      <c r="B80" s="80" t="s">
        <v>71</v>
      </c>
      <c r="C80" s="40"/>
      <c r="D80" s="40"/>
      <c r="E80" s="28"/>
      <c r="F80" s="29"/>
      <c r="G80" s="51"/>
      <c r="H80" s="29"/>
      <c r="I80" s="63"/>
      <c r="J80" s="29"/>
      <c r="K80" s="29"/>
      <c r="L80" s="29"/>
      <c r="M80" s="29"/>
      <c r="N80" s="37"/>
      <c r="O80" s="29"/>
      <c r="P80" s="29"/>
      <c r="Q80" s="83">
        <f t="shared" si="22"/>
        <v>0</v>
      </c>
      <c r="R80" s="1"/>
    </row>
    <row r="81" spans="2:18" x14ac:dyDescent="0.25">
      <c r="B81" s="89" t="s">
        <v>72</v>
      </c>
      <c r="C81" s="45">
        <f>+C82+C83</f>
        <v>0</v>
      </c>
      <c r="D81" s="45">
        <f t="shared" ref="D81:J81" si="23">+D82+D83</f>
        <v>0</v>
      </c>
      <c r="E81" s="45">
        <f t="shared" si="23"/>
        <v>0</v>
      </c>
      <c r="F81" s="45">
        <f t="shared" si="23"/>
        <v>0</v>
      </c>
      <c r="G81" s="45">
        <f t="shared" si="23"/>
        <v>0</v>
      </c>
      <c r="H81" s="45">
        <f t="shared" si="23"/>
        <v>0</v>
      </c>
      <c r="I81" s="45">
        <f t="shared" si="23"/>
        <v>0</v>
      </c>
      <c r="J81" s="45">
        <f t="shared" si="23"/>
        <v>0</v>
      </c>
      <c r="K81" s="45"/>
      <c r="L81" s="45"/>
      <c r="M81" s="45"/>
      <c r="N81" s="45"/>
      <c r="O81" s="45"/>
      <c r="P81" s="45"/>
      <c r="Q81" s="90">
        <f t="shared" si="22"/>
        <v>0</v>
      </c>
      <c r="R81" s="1"/>
    </row>
    <row r="82" spans="2:18" ht="24" x14ac:dyDescent="0.25">
      <c r="B82" s="80" t="s">
        <v>73</v>
      </c>
      <c r="C82" s="40"/>
      <c r="D82" s="40"/>
      <c r="E82" s="28"/>
      <c r="F82" s="29"/>
      <c r="G82" s="51"/>
      <c r="H82" s="29"/>
      <c r="I82" s="63"/>
      <c r="J82" s="29"/>
      <c r="K82" s="29"/>
      <c r="L82" s="29"/>
      <c r="M82" s="29"/>
      <c r="N82" s="37"/>
      <c r="O82" s="29"/>
      <c r="P82" s="29"/>
      <c r="Q82" s="83">
        <f t="shared" si="22"/>
        <v>0</v>
      </c>
      <c r="R82" s="1"/>
    </row>
    <row r="83" spans="2:18" ht="24" x14ac:dyDescent="0.25">
      <c r="B83" s="80" t="s">
        <v>74</v>
      </c>
      <c r="C83" s="40"/>
      <c r="D83" s="40"/>
      <c r="E83" s="28"/>
      <c r="F83" s="29"/>
      <c r="G83" s="51"/>
      <c r="H83" s="29"/>
      <c r="I83" s="63"/>
      <c r="J83" s="29"/>
      <c r="K83" s="29"/>
      <c r="L83" s="29"/>
      <c r="M83" s="29"/>
      <c r="N83" s="37"/>
      <c r="O83" s="29"/>
      <c r="P83" s="29"/>
      <c r="Q83" s="83">
        <f t="shared" si="22"/>
        <v>0</v>
      </c>
      <c r="R83" s="1"/>
    </row>
    <row r="84" spans="2:18" ht="25.5" x14ac:dyDescent="0.25">
      <c r="B84" s="89" t="s">
        <v>75</v>
      </c>
      <c r="C84" s="45">
        <f>+C85</f>
        <v>0</v>
      </c>
      <c r="D84" s="45">
        <f t="shared" ref="D84:J84" si="24">+D85</f>
        <v>0</v>
      </c>
      <c r="E84" s="45">
        <f t="shared" si="24"/>
        <v>0</v>
      </c>
      <c r="F84" s="45">
        <f t="shared" si="24"/>
        <v>0</v>
      </c>
      <c r="G84" s="45">
        <f t="shared" si="24"/>
        <v>0</v>
      </c>
      <c r="H84" s="45">
        <f t="shared" si="24"/>
        <v>0</v>
      </c>
      <c r="I84" s="45">
        <f t="shared" si="24"/>
        <v>0</v>
      </c>
      <c r="J84" s="45">
        <f t="shared" si="24"/>
        <v>0</v>
      </c>
      <c r="K84" s="45"/>
      <c r="L84" s="45"/>
      <c r="M84" s="45"/>
      <c r="N84" s="45"/>
      <c r="O84" s="45"/>
      <c r="P84" s="45"/>
      <c r="Q84" s="90">
        <f t="shared" si="22"/>
        <v>0</v>
      </c>
      <c r="R84" s="1"/>
    </row>
    <row r="85" spans="2:18" ht="30.75" customHeight="1" x14ac:dyDescent="0.25">
      <c r="B85" s="80" t="s">
        <v>76</v>
      </c>
      <c r="C85" s="40"/>
      <c r="D85" s="40"/>
      <c r="E85" s="28"/>
      <c r="F85" s="29"/>
      <c r="G85" s="51"/>
      <c r="H85" s="29"/>
      <c r="I85" s="63"/>
      <c r="J85" s="29"/>
      <c r="K85" s="29"/>
      <c r="L85" s="29"/>
      <c r="M85" s="29"/>
      <c r="N85" s="37"/>
      <c r="O85" s="29"/>
      <c r="P85" s="29"/>
      <c r="Q85" s="83">
        <f t="shared" si="22"/>
        <v>0</v>
      </c>
      <c r="R85" s="1"/>
    </row>
    <row r="86" spans="2:18" ht="25.5" x14ac:dyDescent="0.25">
      <c r="B86" s="89" t="s">
        <v>77</v>
      </c>
      <c r="C86" s="45">
        <f>+C84+C81+C78</f>
        <v>0</v>
      </c>
      <c r="D86" s="45">
        <f>+D84+D81+D78</f>
        <v>0</v>
      </c>
      <c r="E86" s="45">
        <f>+SUM(E79:E85)</f>
        <v>0</v>
      </c>
      <c r="F86" s="45">
        <f>+SUM(F79:F85)</f>
        <v>0</v>
      </c>
      <c r="G86" s="49">
        <f t="shared" ref="G86:P86" si="25">+SUM(G79:G85)</f>
        <v>0</v>
      </c>
      <c r="H86" s="45">
        <f t="shared" si="25"/>
        <v>0</v>
      </c>
      <c r="I86" s="60">
        <f t="shared" si="25"/>
        <v>0</v>
      </c>
      <c r="J86" s="45">
        <f t="shared" si="25"/>
        <v>0</v>
      </c>
      <c r="K86" s="45">
        <f t="shared" si="25"/>
        <v>0</v>
      </c>
      <c r="L86" s="45">
        <f t="shared" si="25"/>
        <v>0</v>
      </c>
      <c r="M86" s="45">
        <f t="shared" si="25"/>
        <v>0</v>
      </c>
      <c r="N86" s="45">
        <f t="shared" si="25"/>
        <v>0</v>
      </c>
      <c r="O86" s="45">
        <f t="shared" si="25"/>
        <v>0</v>
      </c>
      <c r="P86" s="45">
        <f t="shared" si="25"/>
        <v>0</v>
      </c>
      <c r="Q86" s="90">
        <f t="shared" si="22"/>
        <v>0</v>
      </c>
      <c r="R86" s="1"/>
    </row>
    <row r="87" spans="2:18" x14ac:dyDescent="0.25">
      <c r="B87" s="94"/>
      <c r="C87" s="42"/>
      <c r="D87" s="42"/>
      <c r="E87" s="42"/>
      <c r="F87" s="42"/>
      <c r="G87" s="59"/>
      <c r="H87" s="42"/>
      <c r="I87" s="66"/>
      <c r="J87" s="42"/>
      <c r="K87" s="42"/>
      <c r="L87" s="42"/>
      <c r="M87" s="42"/>
      <c r="N87" s="43"/>
      <c r="O87" s="42"/>
      <c r="P87" s="42"/>
      <c r="Q87" s="83">
        <f t="shared" si="22"/>
        <v>0</v>
      </c>
      <c r="R87" s="1"/>
    </row>
    <row r="88" spans="2:18" ht="26.25" thickBot="1" x14ac:dyDescent="0.3">
      <c r="B88" s="95" t="s">
        <v>78</v>
      </c>
      <c r="C88" s="96">
        <f>+C76+C86</f>
        <v>190167111</v>
      </c>
      <c r="D88" s="96">
        <f>+D76+D86</f>
        <v>192498111</v>
      </c>
      <c r="E88" s="97">
        <f>+E76+E86</f>
        <v>11744520.720000001</v>
      </c>
      <c r="F88" s="97">
        <f t="shared" ref="F88:P88" si="26">+F76+F86</f>
        <v>11822640.909999998</v>
      </c>
      <c r="G88" s="98">
        <f t="shared" si="26"/>
        <v>13524666.949999999</v>
      </c>
      <c r="H88" s="97">
        <f t="shared" si="26"/>
        <v>13864548.02</v>
      </c>
      <c r="I88" s="99">
        <f t="shared" si="26"/>
        <v>18150755.780000001</v>
      </c>
      <c r="J88" s="97">
        <f t="shared" si="26"/>
        <v>16152722.770000001</v>
      </c>
      <c r="K88" s="97">
        <f t="shared" si="26"/>
        <v>0</v>
      </c>
      <c r="L88" s="97">
        <f t="shared" si="26"/>
        <v>0</v>
      </c>
      <c r="M88" s="97">
        <f t="shared" si="26"/>
        <v>0</v>
      </c>
      <c r="N88" s="97">
        <f t="shared" si="26"/>
        <v>0</v>
      </c>
      <c r="O88" s="97">
        <f t="shared" si="26"/>
        <v>0</v>
      </c>
      <c r="P88" s="97">
        <f t="shared" si="26"/>
        <v>0</v>
      </c>
      <c r="Q88" s="100">
        <f>+H88+G88+F88+E88+I88+J88</f>
        <v>85259855.149999991</v>
      </c>
      <c r="R88" s="1"/>
    </row>
    <row r="89" spans="2:18" x14ac:dyDescent="0.25">
      <c r="B89" s="5" t="s">
        <v>98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6"/>
      <c r="O89" s="5"/>
      <c r="P89" s="5"/>
    </row>
    <row r="90" spans="2:18" x14ac:dyDescent="0.25">
      <c r="B90" s="5" t="s">
        <v>114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6"/>
      <c r="O90" s="5"/>
      <c r="P90" s="5"/>
    </row>
    <row r="91" spans="2:18" x14ac:dyDescent="0.25">
      <c r="B91" s="5" t="s">
        <v>115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  <c r="O91" s="5"/>
      <c r="P91" s="5"/>
    </row>
    <row r="92" spans="2:18" x14ac:dyDescent="0.2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6"/>
      <c r="O92" s="5"/>
      <c r="P92" s="5"/>
    </row>
    <row r="93" spans="2:18" x14ac:dyDescent="0.2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6"/>
      <c r="O93" s="5"/>
      <c r="P93" s="5"/>
    </row>
    <row r="94" spans="2:18" x14ac:dyDescent="0.25">
      <c r="B94" s="8" t="s">
        <v>91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6"/>
      <c r="O94" s="5"/>
      <c r="P94" s="5"/>
    </row>
    <row r="95" spans="2:18" x14ac:dyDescent="0.25">
      <c r="B95" s="5" t="s">
        <v>93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6"/>
      <c r="O95" s="5"/>
      <c r="P95" s="5"/>
    </row>
    <row r="96" spans="2:18" x14ac:dyDescent="0.25">
      <c r="B96" s="5" t="s">
        <v>94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6"/>
      <c r="O96" s="5"/>
      <c r="P96" s="5"/>
    </row>
    <row r="97" spans="2:17" x14ac:dyDescent="0.25">
      <c r="B97" s="5" t="s">
        <v>92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6"/>
      <c r="O97" s="5"/>
      <c r="P97" s="5"/>
    </row>
    <row r="98" spans="2:17" x14ac:dyDescent="0.25">
      <c r="B98" s="5" t="s">
        <v>95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6"/>
      <c r="O98" s="5"/>
      <c r="P98" s="5"/>
    </row>
    <row r="99" spans="2:17" x14ac:dyDescent="0.25">
      <c r="B99" s="5" t="s">
        <v>96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6"/>
      <c r="O99" s="5"/>
      <c r="P99" s="5"/>
    </row>
    <row r="100" spans="2:17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6"/>
      <c r="O100" s="5"/>
      <c r="P100" s="5"/>
    </row>
    <row r="101" spans="2:17" x14ac:dyDescent="0.25">
      <c r="B101" s="108" t="s">
        <v>112</v>
      </c>
      <c r="C101" s="108"/>
      <c r="D101" s="5"/>
      <c r="E101" s="5"/>
      <c r="F101" s="20"/>
      <c r="G101" s="106" t="s">
        <v>111</v>
      </c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</row>
    <row r="102" spans="2:17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6"/>
      <c r="O102" s="5"/>
      <c r="P102" s="5"/>
    </row>
    <row r="103" spans="2:17" ht="15.75" thickBot="1" x14ac:dyDescent="0.3">
      <c r="B103" s="107" t="s">
        <v>109</v>
      </c>
      <c r="C103" s="107"/>
      <c r="D103" s="5"/>
      <c r="E103" s="5"/>
      <c r="F103" s="5"/>
      <c r="G103" s="107" t="s">
        <v>107</v>
      </c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</row>
    <row r="104" spans="2:17" x14ac:dyDescent="0.25">
      <c r="B104" s="106" t="s">
        <v>105</v>
      </c>
      <c r="C104" s="106"/>
      <c r="D104" s="8"/>
      <c r="E104" s="8"/>
      <c r="F104" s="5"/>
      <c r="G104" s="109" t="s">
        <v>108</v>
      </c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</row>
    <row r="105" spans="2:17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6"/>
      <c r="O105" s="5"/>
      <c r="P105" s="5"/>
    </row>
    <row r="106" spans="2:17" x14ac:dyDescent="0.25">
      <c r="B106" s="5"/>
      <c r="C106" s="5"/>
      <c r="D106" s="108" t="s">
        <v>110</v>
      </c>
      <c r="E106" s="108"/>
      <c r="F106" s="108"/>
      <c r="G106" s="5"/>
      <c r="H106" s="5"/>
      <c r="I106" s="5"/>
      <c r="J106" s="5"/>
      <c r="K106" s="5"/>
      <c r="L106" s="5"/>
      <c r="M106" s="5"/>
      <c r="N106" s="6"/>
      <c r="O106" s="5"/>
      <c r="P106" s="5"/>
    </row>
    <row r="107" spans="2:17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6"/>
      <c r="O107" s="5"/>
      <c r="P107" s="5"/>
    </row>
    <row r="108" spans="2:17" ht="15.75" thickBot="1" x14ac:dyDescent="0.3">
      <c r="B108" s="19"/>
      <c r="C108" s="19"/>
      <c r="D108" s="107" t="s">
        <v>106</v>
      </c>
      <c r="E108" s="107"/>
      <c r="F108" s="107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2:17" x14ac:dyDescent="0.25">
      <c r="B109" s="20"/>
      <c r="C109" s="20"/>
      <c r="D109" s="109" t="s">
        <v>104</v>
      </c>
      <c r="E109" s="109"/>
      <c r="F109" s="109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2:17" ht="20.25" customHeight="1" x14ac:dyDescent="0.25"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</row>
    <row r="111" spans="2:17" ht="15.75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4"/>
      <c r="O111" s="3"/>
      <c r="P111" s="3"/>
    </row>
    <row r="112" spans="2:17" ht="15.75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4"/>
      <c r="O112" s="3"/>
      <c r="P112" s="3"/>
    </row>
    <row r="113" spans="2:16" ht="15.75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4"/>
      <c r="O113" s="3"/>
      <c r="P113" s="3"/>
    </row>
    <row r="114" spans="2:16" ht="15.7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4"/>
      <c r="O114" s="3"/>
      <c r="P114" s="3"/>
    </row>
    <row r="115" spans="2:16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4"/>
      <c r="O115" s="3"/>
      <c r="P115" s="3"/>
    </row>
    <row r="116" spans="2:16" ht="15.7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4"/>
      <c r="O116" s="3"/>
      <c r="P116" s="3"/>
    </row>
    <row r="117" spans="2:16" ht="15.7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4"/>
      <c r="O117" s="3"/>
      <c r="P117" s="3"/>
    </row>
    <row r="118" spans="2:16" ht="15.7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4"/>
      <c r="O118" s="3"/>
      <c r="P118" s="3"/>
    </row>
    <row r="119" spans="2:16" ht="15.7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4"/>
      <c r="O119" s="3"/>
      <c r="P119" s="3"/>
    </row>
    <row r="120" spans="2:16" ht="15.75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4"/>
      <c r="O120" s="3"/>
      <c r="P120" s="3"/>
    </row>
    <row r="121" spans="2:16" ht="15.75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4"/>
      <c r="O121" s="3"/>
      <c r="P121" s="3"/>
    </row>
    <row r="122" spans="2:16" ht="15.75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4"/>
      <c r="O122" s="3"/>
      <c r="P122" s="3"/>
    </row>
    <row r="123" spans="2:16" ht="15.75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4"/>
      <c r="O123" s="3"/>
      <c r="P123" s="3"/>
    </row>
    <row r="124" spans="2:16" ht="15.75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4"/>
      <c r="O124" s="3"/>
      <c r="P124" s="3"/>
    </row>
    <row r="125" spans="2:16" ht="15.75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4"/>
      <c r="O125" s="3"/>
      <c r="P125" s="3"/>
    </row>
    <row r="126" spans="2:16" ht="15.75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4"/>
      <c r="O126" s="3"/>
      <c r="P126" s="3"/>
    </row>
  </sheetData>
  <mergeCells count="18">
    <mergeCell ref="B8:Q8"/>
    <mergeCell ref="B9:Q9"/>
    <mergeCell ref="B6:Q6"/>
    <mergeCell ref="B110:P110"/>
    <mergeCell ref="B104:C104"/>
    <mergeCell ref="B103:C103"/>
    <mergeCell ref="B101:C101"/>
    <mergeCell ref="D108:F108"/>
    <mergeCell ref="G103:Q103"/>
    <mergeCell ref="G104:Q104"/>
    <mergeCell ref="D109:F109"/>
    <mergeCell ref="D106:F106"/>
    <mergeCell ref="G101:Q101"/>
    <mergeCell ref="B4:Q4"/>
    <mergeCell ref="B5:Q5"/>
    <mergeCell ref="F2:J2"/>
    <mergeCell ref="F3:J3"/>
    <mergeCell ref="B7:P7"/>
  </mergeCells>
  <printOptions horizontalCentered="1"/>
  <pageMargins left="0.15748031496062992" right="0.15748031496062992" top="0.74803149606299213" bottom="0.74803149606299213" header="0.31496062992125984" footer="0.31496062992125984"/>
  <pageSetup scale="70" orientation="landscape" horizontalDpi="300" verticalDpi="300" r:id="rId1"/>
  <rowBreaks count="3" manualBreakCount="3">
    <brk id="30" max="17" man="1"/>
    <brk id="52" max="17" man="1"/>
    <brk id="8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Cristian Fernanda</cp:lastModifiedBy>
  <cp:lastPrinted>2023-07-03T17:00:47Z</cp:lastPrinted>
  <dcterms:created xsi:type="dcterms:W3CDTF">2018-04-17T18:57:16Z</dcterms:created>
  <dcterms:modified xsi:type="dcterms:W3CDTF">2023-07-20T16:09:15Z</dcterms:modified>
</cp:coreProperties>
</file>